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P:\2022\330 - מנשה\11.22 כבישים ותשתיות רגבים\"/>
    </mc:Choice>
  </mc:AlternateContent>
  <xr:revisionPtr revIDLastSave="0" documentId="13_ncr:1_{D7FA1F98-C04B-4D64-A020-D3C097E836B0}" xr6:coauthVersionLast="47" xr6:coauthVersionMax="47" xr10:uidLastSave="{00000000-0000-0000-0000-000000000000}"/>
  <bookViews>
    <workbookView xWindow="-28920" yWindow="-120" windowWidth="29040" windowHeight="15840" xr2:uid="{00000000-000D-0000-FFFF-FFFF00000000}"/>
  </bookViews>
  <sheets>
    <sheet name="report_sources_19.12.2008_12-05" sheetId="1" r:id="rId1"/>
  </sheets>
  <definedNames>
    <definedName name="tab">'report_sources_19.12.2008_12-05'!$G$13:$I$414</definedName>
    <definedName name="_xlnm.Print_Area" localSheetId="0">'report_sources_19.12.2008_12-05'!$A$1:$F$687</definedName>
    <definedName name="_xlnm.Print_Titles" localSheetId="0">'report_sources_19.12.2008_12-05'!$1:$2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90" i="1" l="1"/>
  <c r="F589" i="1"/>
  <c r="F588" i="1"/>
  <c r="F587" i="1"/>
  <c r="F586" i="1"/>
  <c r="F585" i="1"/>
  <c r="F584" i="1"/>
  <c r="F576" i="1"/>
  <c r="F575" i="1"/>
  <c r="F574" i="1"/>
  <c r="F570" i="1"/>
  <c r="F569" i="1"/>
  <c r="F568" i="1"/>
  <c r="F567" i="1"/>
  <c r="F566" i="1"/>
  <c r="F565" i="1"/>
  <c r="F556" i="1"/>
  <c r="F555" i="1"/>
  <c r="F551" i="1"/>
  <c r="F550" i="1"/>
  <c r="F549" i="1"/>
  <c r="F536" i="1"/>
  <c r="F535" i="1"/>
  <c r="F537" i="1" s="1"/>
  <c r="F531" i="1"/>
  <c r="F530" i="1"/>
  <c r="F529" i="1"/>
  <c r="F528" i="1"/>
  <c r="F521" i="1"/>
  <c r="F520" i="1"/>
  <c r="F522" i="1" s="1"/>
  <c r="F519" i="1"/>
  <c r="F518" i="1"/>
  <c r="F509" i="1"/>
  <c r="F510" i="1" s="1"/>
  <c r="F496" i="1"/>
  <c r="F497" i="1" s="1"/>
  <c r="F491" i="1"/>
  <c r="F490" i="1"/>
  <c r="F492" i="1" s="1"/>
  <c r="F489" i="1"/>
  <c r="F484" i="1"/>
  <c r="F485" i="1" s="1"/>
  <c r="F483" i="1"/>
  <c r="F476" i="1"/>
  <c r="F475" i="1"/>
  <c r="F477" i="1" s="1"/>
  <c r="D655" i="1" s="1"/>
  <c r="F474" i="1"/>
  <c r="F471" i="1"/>
  <c r="F470" i="1"/>
  <c r="F472" i="1" s="1"/>
  <c r="F469" i="1"/>
  <c r="F468" i="1"/>
  <c r="F459" i="1"/>
  <c r="F458" i="1"/>
  <c r="F453" i="1"/>
  <c r="F452" i="1"/>
  <c r="F451" i="1"/>
  <c r="F450" i="1"/>
  <c r="F449" i="1"/>
  <c r="F448" i="1"/>
  <c r="F460" i="1" s="1"/>
  <c r="F439" i="1"/>
  <c r="F438" i="1"/>
  <c r="F437" i="1"/>
  <c r="F434" i="1"/>
  <c r="F433" i="1"/>
  <c r="F432" i="1"/>
  <c r="F431" i="1"/>
  <c r="F430" i="1"/>
  <c r="F429" i="1"/>
  <c r="F428" i="1"/>
  <c r="F427" i="1"/>
  <c r="F425" i="1"/>
  <c r="F424" i="1"/>
  <c r="F423" i="1"/>
  <c r="F422" i="1"/>
  <c r="F421" i="1"/>
  <c r="F420" i="1"/>
  <c r="F419" i="1"/>
  <c r="F418" i="1"/>
  <c r="F417" i="1"/>
  <c r="F416" i="1"/>
  <c r="F415" i="1"/>
  <c r="F440" i="1" s="1"/>
  <c r="F409" i="1"/>
  <c r="F408" i="1"/>
  <c r="F407" i="1"/>
  <c r="F410" i="1" s="1"/>
  <c r="F406" i="1"/>
  <c r="F405" i="1"/>
  <c r="F397" i="1"/>
  <c r="F398" i="1" s="1"/>
  <c r="F399" i="1" s="1"/>
  <c r="F396" i="1"/>
  <c r="F395" i="1"/>
  <c r="F382" i="1"/>
  <c r="F381" i="1"/>
  <c r="F383" i="1" s="1"/>
  <c r="F380" i="1"/>
  <c r="F377" i="1"/>
  <c r="F376" i="1"/>
  <c r="F378" i="1" s="1"/>
  <c r="F375" i="1"/>
  <c r="F374" i="1"/>
  <c r="F367" i="1"/>
  <c r="F366" i="1"/>
  <c r="F368" i="1" s="1"/>
  <c r="D642" i="1" s="1"/>
  <c r="F365" i="1"/>
  <c r="F362" i="1"/>
  <c r="F361" i="1"/>
  <c r="F363" i="1" s="1"/>
  <c r="D641" i="1" s="1"/>
  <c r="F360" i="1"/>
  <c r="F359" i="1"/>
  <c r="F355" i="1"/>
  <c r="F354" i="1"/>
  <c r="F353" i="1"/>
  <c r="F348" i="1"/>
  <c r="F347" i="1"/>
  <c r="F346" i="1"/>
  <c r="F349" i="1" s="1"/>
  <c r="F341" i="1"/>
  <c r="F340" i="1"/>
  <c r="F339" i="1"/>
  <c r="F342" i="1" s="1"/>
  <c r="F338" i="1"/>
  <c r="F337" i="1"/>
  <c r="F336" i="1"/>
  <c r="F323" i="1"/>
  <c r="F322" i="1"/>
  <c r="F321" i="1"/>
  <c r="F320" i="1"/>
  <c r="F319" i="1"/>
  <c r="F318" i="1"/>
  <c r="F317" i="1"/>
  <c r="F316" i="1"/>
  <c r="F315" i="1"/>
  <c r="F314" i="1"/>
  <c r="F324" i="1" s="1"/>
  <c r="F313" i="1"/>
  <c r="F308" i="1"/>
  <c r="F307" i="1"/>
  <c r="F306" i="1"/>
  <c r="F305" i="1"/>
  <c r="F304" i="1"/>
  <c r="F303" i="1"/>
  <c r="F302" i="1"/>
  <c r="F301" i="1"/>
  <c r="F300" i="1"/>
  <c r="F299" i="1"/>
  <c r="F298" i="1"/>
  <c r="F297" i="1"/>
  <c r="F296" i="1"/>
  <c r="F295" i="1"/>
  <c r="F294" i="1"/>
  <c r="F293" i="1"/>
  <c r="F292" i="1"/>
  <c r="F291" i="1"/>
  <c r="F290" i="1"/>
  <c r="F289" i="1"/>
  <c r="F288" i="1"/>
  <c r="F309" i="1" s="1"/>
  <c r="F283" i="1"/>
  <c r="F282" i="1"/>
  <c r="F281" i="1"/>
  <c r="F280" i="1"/>
  <c r="F279" i="1"/>
  <c r="F278" i="1"/>
  <c r="F277" i="1"/>
  <c r="F276" i="1"/>
  <c r="F275" i="1"/>
  <c r="F274" i="1"/>
  <c r="F273" i="1"/>
  <c r="F272" i="1"/>
  <c r="F271" i="1"/>
  <c r="F270" i="1"/>
  <c r="F269" i="1"/>
  <c r="F268" i="1"/>
  <c r="F267" i="1"/>
  <c r="F266" i="1"/>
  <c r="F265" i="1"/>
  <c r="F264" i="1"/>
  <c r="F284" i="1" s="1"/>
  <c r="F256" i="1"/>
  <c r="F255" i="1"/>
  <c r="F254" i="1"/>
  <c r="F249" i="1"/>
  <c r="F250" i="1" s="1"/>
  <c r="F240" i="1"/>
  <c r="F239" i="1"/>
  <c r="F238" i="1"/>
  <c r="F237" i="1"/>
  <c r="F241" i="1" s="1"/>
  <c r="F232" i="1"/>
  <c r="F231" i="1"/>
  <c r="F230" i="1"/>
  <c r="F229" i="1"/>
  <c r="F228" i="1"/>
  <c r="F227" i="1"/>
  <c r="F226" i="1"/>
  <c r="F233" i="1" s="1"/>
  <c r="F225" i="1"/>
  <c r="F221" i="1"/>
  <c r="F220" i="1"/>
  <c r="F219" i="1"/>
  <c r="F214" i="1"/>
  <c r="F213" i="1"/>
  <c r="F215" i="1" s="1"/>
  <c r="F208" i="1"/>
  <c r="F207" i="1"/>
  <c r="F209" i="1" s="1"/>
  <c r="F206" i="1"/>
  <c r="F205" i="1"/>
  <c r="F204" i="1"/>
  <c r="F203" i="1"/>
  <c r="F198" i="1"/>
  <c r="F197" i="1"/>
  <c r="F196" i="1"/>
  <c r="F195" i="1"/>
  <c r="F194" i="1"/>
  <c r="F193" i="1"/>
  <c r="F192" i="1"/>
  <c r="F199" i="1" s="1"/>
  <c r="F191" i="1"/>
  <c r="F190" i="1"/>
  <c r="F189" i="1"/>
  <c r="F180" i="1"/>
  <c r="F181" i="1" s="1"/>
  <c r="F175" i="1"/>
  <c r="F174" i="1"/>
  <c r="F173" i="1"/>
  <c r="F172" i="1"/>
  <c r="F171" i="1"/>
  <c r="F162" i="1"/>
  <c r="F161" i="1"/>
  <c r="F160" i="1"/>
  <c r="F157" i="1"/>
  <c r="F156" i="1"/>
  <c r="F155" i="1"/>
  <c r="F154" i="1"/>
  <c r="F153" i="1"/>
  <c r="F152" i="1"/>
  <c r="F151" i="1"/>
  <c r="F149" i="1"/>
  <c r="F148" i="1"/>
  <c r="F147" i="1"/>
  <c r="F146" i="1"/>
  <c r="F145" i="1"/>
  <c r="F144" i="1"/>
  <c r="F163" i="1" s="1"/>
  <c r="F143" i="1"/>
  <c r="F137" i="1"/>
  <c r="F136" i="1"/>
  <c r="F135" i="1"/>
  <c r="F134" i="1"/>
  <c r="F133" i="1"/>
  <c r="F138" i="1" s="1"/>
  <c r="F126" i="1"/>
  <c r="F127" i="1" s="1"/>
  <c r="D617" i="1" s="1"/>
  <c r="F125" i="1"/>
  <c r="F124" i="1"/>
  <c r="F119" i="1"/>
  <c r="F118" i="1"/>
  <c r="F117" i="1"/>
  <c r="F116" i="1"/>
  <c r="F115" i="1"/>
  <c r="F114" i="1"/>
  <c r="F113" i="1"/>
  <c r="F112" i="1"/>
  <c r="F111" i="1"/>
  <c r="F110" i="1"/>
  <c r="F109" i="1"/>
  <c r="F120" i="1" s="1"/>
  <c r="F101" i="1"/>
  <c r="F100" i="1"/>
  <c r="F99" i="1"/>
  <c r="F98" i="1"/>
  <c r="F97" i="1"/>
  <c r="F96" i="1"/>
  <c r="F95" i="1"/>
  <c r="F94" i="1"/>
  <c r="F93" i="1"/>
  <c r="F87" i="1"/>
  <c r="F88" i="1" s="1"/>
  <c r="F86" i="1"/>
  <c r="F85" i="1"/>
  <c r="F78" i="1"/>
  <c r="F77" i="1"/>
  <c r="F76" i="1"/>
  <c r="F75" i="1"/>
  <c r="F74" i="1"/>
  <c r="F73" i="1"/>
  <c r="F72" i="1"/>
  <c r="F71" i="1"/>
  <c r="F70" i="1"/>
  <c r="F69" i="1"/>
  <c r="F68" i="1"/>
  <c r="F67" i="1"/>
  <c r="F66" i="1"/>
  <c r="F65" i="1"/>
  <c r="F64" i="1"/>
  <c r="F63" i="1"/>
  <c r="F62" i="1"/>
  <c r="F61" i="1"/>
  <c r="F60" i="1"/>
  <c r="F59" i="1"/>
  <c r="F58" i="1"/>
  <c r="F57" i="1"/>
  <c r="F56" i="1"/>
  <c r="F55" i="1"/>
  <c r="F54" i="1"/>
  <c r="F53" i="1"/>
  <c r="F52" i="1"/>
  <c r="F79" i="1" s="1"/>
  <c r="F45" i="1"/>
  <c r="F46" i="1" s="1"/>
  <c r="F44" i="1"/>
  <c r="F43" i="1"/>
  <c r="F37" i="1"/>
  <c r="F36" i="1"/>
  <c r="F35" i="1"/>
  <c r="F34" i="1"/>
  <c r="F33" i="1"/>
  <c r="F32" i="1"/>
  <c r="F31" i="1"/>
  <c r="F38" i="1" s="1"/>
  <c r="F26" i="1"/>
  <c r="F25" i="1"/>
  <c r="F24" i="1"/>
  <c r="F23" i="1"/>
  <c r="F22" i="1"/>
  <c r="F27" i="1" s="1"/>
  <c r="F12" i="1"/>
  <c r="F13" i="1" s="1"/>
  <c r="F493" i="1" l="1"/>
  <c r="F494" i="1" s="1"/>
  <c r="D658" i="1" s="1"/>
  <c r="F310" i="1"/>
  <c r="F311" i="1"/>
  <c r="D634" i="1" s="1"/>
  <c r="D648" i="1"/>
  <c r="F400" i="1"/>
  <c r="F498" i="1"/>
  <c r="F499" i="1" s="1"/>
  <c r="D659" i="1" s="1"/>
  <c r="F121" i="1"/>
  <c r="F122" i="1" s="1"/>
  <c r="F538" i="1"/>
  <c r="F539" i="1" s="1"/>
  <c r="D667" i="1" s="1"/>
  <c r="F234" i="1"/>
  <c r="F235" i="1"/>
  <c r="D627" i="1" s="1"/>
  <c r="F511" i="1"/>
  <c r="F512" i="1"/>
  <c r="F343" i="1"/>
  <c r="F344" i="1" s="1"/>
  <c r="F251" i="1"/>
  <c r="F252" i="1"/>
  <c r="F14" i="1"/>
  <c r="F15" i="1"/>
  <c r="F182" i="1"/>
  <c r="F183" i="1" s="1"/>
  <c r="D621" i="1" s="1"/>
  <c r="F350" i="1"/>
  <c r="F351" i="1" s="1"/>
  <c r="D639" i="1" s="1"/>
  <c r="D654" i="1"/>
  <c r="F478" i="1"/>
  <c r="F139" i="1"/>
  <c r="F140" i="1"/>
  <c r="F28" i="1"/>
  <c r="F29" i="1" s="1"/>
  <c r="F258" i="1"/>
  <c r="D631" i="1" s="1"/>
  <c r="F411" i="1"/>
  <c r="F412" i="1" s="1"/>
  <c r="F89" i="1"/>
  <c r="F90" i="1"/>
  <c r="D613" i="1" s="1"/>
  <c r="F462" i="1"/>
  <c r="D652" i="1" s="1"/>
  <c r="F461" i="1"/>
  <c r="D664" i="1"/>
  <c r="F523" i="1"/>
  <c r="F325" i="1"/>
  <c r="F326" i="1" s="1"/>
  <c r="D635" i="1" s="1"/>
  <c r="F165" i="1"/>
  <c r="D620" i="1" s="1"/>
  <c r="F164" i="1"/>
  <c r="F210" i="1"/>
  <c r="F211" i="1" s="1"/>
  <c r="D624" i="1" s="1"/>
  <c r="D644" i="1"/>
  <c r="F285" i="1"/>
  <c r="F286" i="1"/>
  <c r="F47" i="1"/>
  <c r="F48" i="1" s="1"/>
  <c r="D611" i="1" s="1"/>
  <c r="F200" i="1"/>
  <c r="F201" i="1" s="1"/>
  <c r="F441" i="1"/>
  <c r="F442" i="1" s="1"/>
  <c r="D651" i="1" s="1"/>
  <c r="F80" i="1"/>
  <c r="F81" i="1" s="1"/>
  <c r="D612" i="1" s="1"/>
  <c r="F216" i="1"/>
  <c r="F217" i="1" s="1"/>
  <c r="D625" i="1" s="1"/>
  <c r="F39" i="1"/>
  <c r="F40" i="1" s="1"/>
  <c r="D610" i="1" s="1"/>
  <c r="F103" i="1"/>
  <c r="D614" i="1" s="1"/>
  <c r="F243" i="1"/>
  <c r="D628" i="1" s="1"/>
  <c r="F242" i="1"/>
  <c r="F384" i="1"/>
  <c r="F385" i="1" s="1"/>
  <c r="F486" i="1"/>
  <c r="F487" i="1" s="1"/>
  <c r="F592" i="1"/>
  <c r="F552" i="1"/>
  <c r="F553" i="1" s="1"/>
  <c r="F102" i="1"/>
  <c r="F222" i="1"/>
  <c r="F223" i="1" s="1"/>
  <c r="D626" i="1" s="1"/>
  <c r="F356" i="1"/>
  <c r="F357" i="1" s="1"/>
  <c r="D640" i="1" s="1"/>
  <c r="F571" i="1"/>
  <c r="F572" i="1" s="1"/>
  <c r="F557" i="1"/>
  <c r="F558" i="1" s="1"/>
  <c r="D671" i="1" s="1"/>
  <c r="F257" i="1"/>
  <c r="F532" i="1"/>
  <c r="F533" i="1" s="1"/>
  <c r="F577" i="1"/>
  <c r="F578" i="1" s="1"/>
  <c r="D674" i="1" s="1"/>
  <c r="F591" i="1"/>
  <c r="D666" i="1" l="1"/>
  <c r="F540" i="1"/>
  <c r="D616" i="1"/>
  <c r="F128" i="1"/>
  <c r="F104" i="1"/>
  <c r="D609" i="1"/>
  <c r="F579" i="1"/>
  <c r="D673" i="1"/>
  <c r="F244" i="1"/>
  <c r="D623" i="1"/>
  <c r="F500" i="1"/>
  <c r="D657" i="1"/>
  <c r="D650" i="1"/>
  <c r="F463" i="1"/>
  <c r="F559" i="1"/>
  <c r="D670" i="1"/>
  <c r="D645" i="1"/>
  <c r="F386" i="1"/>
  <c r="D638" i="1"/>
  <c r="F369" i="1"/>
  <c r="F259" i="1"/>
  <c r="D630" i="1"/>
  <c r="F327" i="1"/>
  <c r="D633" i="1"/>
  <c r="F524" i="1"/>
  <c r="F525" i="1"/>
  <c r="E665" i="1" s="1"/>
  <c r="F401" i="1"/>
  <c r="F402" i="1"/>
  <c r="F479" i="1"/>
  <c r="F480" i="1" s="1"/>
  <c r="E656" i="1" s="1"/>
  <c r="F513" i="1"/>
  <c r="D662" i="1"/>
  <c r="D619" i="1"/>
  <c r="F184" i="1"/>
  <c r="D607" i="1"/>
  <c r="F16" i="1"/>
  <c r="F593" i="1"/>
  <c r="D676" i="1"/>
  <c r="F501" i="1" l="1"/>
  <c r="F502" i="1" s="1"/>
  <c r="E660" i="1" s="1"/>
  <c r="F185" i="1"/>
  <c r="F186" i="1" s="1"/>
  <c r="E622" i="1" s="1"/>
  <c r="F580" i="1"/>
  <c r="F581" i="1" s="1"/>
  <c r="E675" i="1" s="1"/>
  <c r="F387" i="1"/>
  <c r="F388" i="1" s="1"/>
  <c r="E646" i="1" s="1"/>
  <c r="F105" i="1"/>
  <c r="F106" i="1" s="1"/>
  <c r="E615" i="1" s="1"/>
  <c r="F245" i="1"/>
  <c r="F246" i="1" s="1"/>
  <c r="E629" i="1" s="1"/>
  <c r="F130" i="1"/>
  <c r="E618" i="1" s="1"/>
  <c r="F129" i="1"/>
  <c r="F328" i="1"/>
  <c r="F329" i="1"/>
  <c r="E636" i="1" s="1"/>
  <c r="F560" i="1"/>
  <c r="F561" i="1" s="1"/>
  <c r="F260" i="1"/>
  <c r="F261" i="1" s="1"/>
  <c r="E632" i="1" s="1"/>
  <c r="F514" i="1"/>
  <c r="F515" i="1" s="1"/>
  <c r="F464" i="1"/>
  <c r="F465" i="1" s="1"/>
  <c r="F542" i="1"/>
  <c r="E668" i="1" s="1"/>
  <c r="F541" i="1"/>
  <c r="F17" i="1"/>
  <c r="F18" i="1" s="1"/>
  <c r="F370" i="1"/>
  <c r="F371" i="1" s="1"/>
  <c r="E649" i="1"/>
  <c r="F594" i="1"/>
  <c r="F595" i="1" s="1"/>
  <c r="E677" i="1" s="1"/>
  <c r="E608" i="1" l="1"/>
  <c r="F330" i="1"/>
  <c r="E672" i="1"/>
  <c r="F596" i="1"/>
  <c r="E643" i="1"/>
  <c r="F389" i="1"/>
  <c r="E653" i="1"/>
  <c r="F503" i="1"/>
  <c r="F543" i="1"/>
  <c r="E663" i="1"/>
  <c r="F504" i="1" l="1"/>
  <c r="F505" i="1" s="1"/>
  <c r="F661" i="1" s="1"/>
  <c r="F544" i="1"/>
  <c r="F545" i="1" s="1"/>
  <c r="F669" i="1" s="1"/>
  <c r="F597" i="1"/>
  <c r="F598" i="1" s="1"/>
  <c r="F678" i="1" s="1"/>
  <c r="F390" i="1"/>
  <c r="F391" i="1" s="1"/>
  <c r="F647" i="1" s="1"/>
  <c r="F331" i="1"/>
  <c r="F332" i="1" s="1"/>
  <c r="F600" i="1" l="1"/>
  <c r="F637" i="1"/>
  <c r="F601" i="1" l="1"/>
  <c r="F602" i="1" s="1"/>
  <c r="F679" i="1" l="1"/>
  <c r="F603" i="1"/>
  <c r="F604" i="1" s="1"/>
  <c r="F680" i="1" s="1"/>
</calcChain>
</file>

<file path=xl/sharedStrings.xml><?xml version="1.0" encoding="utf-8"?>
<sst xmlns="http://schemas.openxmlformats.org/spreadsheetml/2006/main" count="1334" uniqueCount="996">
  <si>
    <t xml:space="preserve">שם הקבלן המציע:    </t>
  </si>
  <si>
    <t>כתב כמויות לפרוייקט  - תיק קבלן : 11/2022 רגבים - ביצוע עבודות כבישים ותשתיות</t>
  </si>
  <si>
    <t>סעיף </t>
  </si>
  <si>
    <t>תאור </t>
  </si>
  <si>
    <t>יחידה </t>
  </si>
  <si>
    <t>כמות </t>
  </si>
  <si>
    <t>מחיר </t>
  </si>
  <si>
    <t>סהכ </t>
  </si>
  <si>
    <t>רגבים - כבישים 40,41,50</t>
  </si>
  <si>
    <t>01</t>
  </si>
  <si>
    <t>הערות</t>
  </si>
  <si>
    <t>01.01</t>
  </si>
  <si>
    <t>01.01.01</t>
  </si>
  <si>
    <t>01.01.01.0030</t>
  </si>
  <si>
    <t>כתב הכמויות לא כולל עבודות עקירת/העתקת עצים. כתב הכמויות מבוסס על דו``ח יועץ הקרקע מתאריך 11.11.2019, שהוכן ע``י אינג` זליו דיאמנדי. מעקות בטיחות- באחריות אדריכל הנוף</t>
  </si>
  <si>
    <t>02</t>
  </si>
  <si>
    <t>כבישים 41,40,50</t>
  </si>
  <si>
    <t>02.02</t>
  </si>
  <si>
    <t>עבודות בטון באתר</t>
  </si>
  <si>
    <t>02.02.03</t>
  </si>
  <si>
    <t>עבודות בטון</t>
  </si>
  <si>
    <t>02.02.03.0010</t>
  </si>
  <si>
    <t>בטון רזה יצוק בעובי 5 ס``מ מתחת לאלמנטים מבניים (יסודות לקירות מוצאי ניקוז).</t>
  </si>
  <si>
    <t>מ"ר</t>
  </si>
  <si>
    <t xml:space="preserve">סה"כ עבודות בטון (02.02.03) </t>
  </si>
  <si>
    <t xml:space="preserve">הנחה באחוזים ל עבודות בטון (02.02.03) </t>
  </si>
  <si>
    <t xml:space="preserve">סה"כ לאחר הנחה עבודות בטון (02.02.03) </t>
  </si>
  <si>
    <t xml:space="preserve">סה"כ עבודות בטון באתר (02.02) </t>
  </si>
  <si>
    <t xml:space="preserve">הנחה באחוזים ל עבודות בטון באתר (02.02) </t>
  </si>
  <si>
    <t xml:space="preserve">סה"כ לאחר הנחה עבודות בטון באתר (02.02) </t>
  </si>
  <si>
    <t>02.08</t>
  </si>
  <si>
    <t>עבודות חשמל ותשתית למערכות מתח נמוך</t>
  </si>
  <si>
    <t>02.08.01</t>
  </si>
  <si>
    <t>מובילים:</t>
  </si>
  <si>
    <t>02.08.01.0001</t>
  </si>
  <si>
    <t>כל הצינורות בעבודות החשמל בדירה יהיו מטיפוס ``מריכף`` בצבעים שונים בהתאם למערכות השונות, לא יתקבלו צינורות שרשוריים בכל קוטר (יוצא מהכלל צינורות קוברה ב קטרים של 40 ממ``ר ומעלה), צינורות המריכף ייצאו ויכנסו ישירות לקופסאות, כל הסיבובים יהיו ברדיוסים גדולים למניעת שבירת הצינור. - כל הצינורות הינם למקומות הוספים שאינם חלק מהנקודות.</t>
  </si>
  <si>
    <t>02.08.01.0002</t>
  </si>
  <si>
    <t>אספקה והתקנה של צינור פלסטי בקוטר 40 מ``מ מסוג ``קוברה``, בהתקנה בחפירות, כולל כל העבודות וההכנות הדרושות להתקנת הצינור, כולל סיתות וחציבה וכל חומרי העזר והאביזרים הדרושים לביצוע העבודה.</t>
  </si>
  <si>
    <t>מ`</t>
  </si>
  <si>
    <t>02.08.01.0003</t>
  </si>
  <si>
    <t>אספקה והתקנה של צינור פלסטי בקוטר 50 מ``מ מסוג ``יק``ע``, בהתקנה בחפירות, כולל כל העבודות וההכנות הדרושות להתקנת הצינור, כולל סיתות וחציבה וכל חומרי העזר והאביזרים הדרושים לביצוע העבודה עבור תשתיות תקשורת.</t>
  </si>
  <si>
    <t>02.08.01.0004</t>
  </si>
  <si>
    <t>אספקה והתקנה של צינור פלסטי בקוטר 50 מ``מ מסוג ``קוברה `` בהתקנה בחפירות, כולל כל העבודות וההכנות הדרושות להתקנת הצינור, כולל סיתות וחציבה וכל חומרי העזר והאביזרים הדרושים לביצוע העבודה עבור תשתיות חשמל לבתים וגישורים נדרשום נוספים.</t>
  </si>
  <si>
    <t>02.08.01.0005</t>
  </si>
  <si>
    <t>אספקה והתקנה של צינור פלסטי בקוטר ``PVC 4,תקן בזק התקנה בחפירות, כולל כל העבודות וההכנות הדרושות להתקנת הצינור, כולל סיתות וחציבה וכל חומרי העזר והאביז רים הדרושים לביצוע העבודה.להנחה במעברי כביש עפ``י התכנית.</t>
  </si>
  <si>
    <t>02.08.01.0006</t>
  </si>
  <si>
    <t>אספקה והתקנה של צינור פלסטי בקוטר ``PVC 6,תקן בזק התקנה בחפירות, כולל כל העבודות וההכנות הדרושות להתקנת הצינור, כולל סיתות וחציבה וכל חומרי העזר והאביז רים הדרושים לביצוע העבודה.להנחה במעברי כביש עפ``י התכנית.</t>
  </si>
  <si>
    <t xml:space="preserve">סה"כ מובילים: (02.08.01) </t>
  </si>
  <si>
    <t xml:space="preserve">הנחה באחוזים ל מובילים: (02.08.01) </t>
  </si>
  <si>
    <t xml:space="preserve">סה"כ לאחר הנחה מובילים: (02.08.01) </t>
  </si>
  <si>
    <t>02.08.02</t>
  </si>
  <si>
    <t>מוליכים וכבלים:</t>
  </si>
  <si>
    <t>02.08.02.0002</t>
  </si>
  <si>
    <t>כבל בחתך ובהרכב של 3X1.5ממ``ר לגישורים שונים בעמודי תאורה</t>
  </si>
  <si>
    <t>02.08.02.0003</t>
  </si>
  <si>
    <t>כבל בחתך ובהרכב של 5X1.5 ממ``ר לשימוש כקו פיקוד לקריאה מרחוק עבור מערכת מניה.</t>
  </si>
  <si>
    <t>02.08.02.0004</t>
  </si>
  <si>
    <t>כבל תקשורת CAT-7 לשימוש כקו פיקוד לקריאה מרחוק עבור מערכת מניה.</t>
  </si>
  <si>
    <t>02.08.02.0005</t>
  </si>
  <si>
    <t>כבל בחתך ובהרכב של 4X150-NA2XY ממ``ר אלומניום + צינור קוברה 50 ממ``ר עם חוט משיכה, מונח בחפירות בין הפילרים.</t>
  </si>
  <si>
    <t>02.08.02.0006</t>
  </si>
  <si>
    <t>כבל בחתך ובהרכב של 4X240-NA2XY ממ``ר אלומניום + צינור קוברה 50 ממ``ר עם חוט משיכה, מונח בחפירות בגישורים ממרכזיות לפילרים.</t>
  </si>
  <si>
    <t>02.08.02.0007</t>
  </si>
  <si>
    <t>3 גידי מתח גבוה בחתך ובהרכב של כבל אל` מ``ג 3X(1X120)-GGC NA2XS(F)2Y18/30KVCBSCL 1X120/H16 ממ``ר אלומניום מונח בחפירות בהתאם לתכנית.</t>
  </si>
  <si>
    <t>02.08.02.0008</t>
  </si>
  <si>
    <t>מוליך נחושת בעל בידוד PVC בחתך 16 ממ``ר, המשמש כמוליך הארקה, כולל חיבורו התיקני, ושלט הארקה לביצוע גישורי הארקות שונות בפילרים ועמודי תאורה.</t>
  </si>
  <si>
    <t xml:space="preserve">סה"כ מוליכים וכבלים: (02.08.02) </t>
  </si>
  <si>
    <t xml:space="preserve">הנחה באחוזים ל מוליכים וכבלים: (02.08.02) </t>
  </si>
  <si>
    <t xml:space="preserve">סה"כ לאחר הנחה מוליכים וכבלים: (02.08.02) </t>
  </si>
  <si>
    <t>02.08.03</t>
  </si>
  <si>
    <t>קוי הזנה:</t>
  </si>
  <si>
    <t>02.08.03.0001</t>
  </si>
  <si>
    <t>קוי הזנה המוגדרים כקומפלט כוללים את כל חומרי העזר והעבודות הלוואי, מורכבים ומחווטים - מוכנים לשימוש המרחק המצויין בכת בהכמויות הינו הערכה בלבד, באחריו ת הקבלן למדוד את המרחק המדוייק, לא תינתן תוספת מחיר בשל מרחק גדול יותר מהמצויין בכתב הכמויות.</t>
  </si>
  <si>
    <t>02.08.03.0002</t>
  </si>
  <si>
    <t>קו אספקה מפילר חלוקה לקו עמודי תאורה עשויה בכבל 4X16 N2XY ממ``ר בצינור ?50 +כבל הארקה 1X35-CUמונחים בחפירה הנמדדת בנפרד, בין העמודים ובין מרכזיה לעמוד .</t>
  </si>
  <si>
    <t>02.08.03.0003</t>
  </si>
  <si>
    <t>חפירת תעלה, עומק 80-110 ס``מ, רוחב 60 ס``מ, כמפורט במפרט שסימולו ``01`` ובהשלמות למפרט שסימולו ``08``.</t>
  </si>
  <si>
    <t>02.08.03.0004</t>
  </si>
  <si>
    <t>בריכת מעבר או הסתעפות לכבלי תקשורת כמסומן בתכנית דגם ``P`` ,במידות 57X127X100 כולל מכסה ``קל`` כולל התקנה והובלה.</t>
  </si>
  <si>
    <t>קומפלט</t>
  </si>
  <si>
    <t xml:space="preserve">סה"כ קוי הזנה: (02.08.03) </t>
  </si>
  <si>
    <t xml:space="preserve">הנחה באחוזים ל קוי הזנה: (02.08.03) </t>
  </si>
  <si>
    <t xml:space="preserve">סה"כ לאחר הנחה קוי הזנה: (02.08.03) </t>
  </si>
  <si>
    <t>02.08.05</t>
  </si>
  <si>
    <t>לוחות חשמל:</t>
  </si>
  <si>
    <t>02.08.05.0001</t>
  </si>
  <si>
    <t>לוחות החשמל ייבנו בהתאם לתקן ע``י 61439 ע``י יצרן לוחות מוסמך לביצוע עבודות וסימון מוצר בתו תקן, לא יתקבל יצרן ללא אישורי תקן. (ו/או TYPE TEST)</t>
  </si>
  <si>
    <t>02.08.05.0002</t>
  </si>
  <si>
    <t>לוחות חלוקה ראשיים ------------------</t>
  </si>
  <si>
    <t>מבנה ללוח פוליאסטר מוגן מים לעמידה בחוץ במידות 470/806/1250 (כדוגמת ענבר חמדיה) כולל בסיס מתאים בגובה 90 ס``מ,פלטת עבודה, ופנלים, בלוח לרבות מהדקים, פ ``צ שלטי סנדביץ אדום לבן לסימון מעגלים, הגנת פרטיקנס להגנה בפני מגע מקרי, המוליכים, ושאר האבזרים הדרושים, כולל לשות לכניסה ויציאה של כבל ההזנה הכל עד ל קבלת לוח מושלם אבזרי המיתוג י מדדו בנפרד. הקבלן יצרף ללוח תוכניות ``AS MADE`` בשלושה עותקים ללא תוספת מחיר.</t>
  </si>
  <si>
    <t>יח`</t>
  </si>
  <si>
    <t>02.08.05.0003</t>
  </si>
  <si>
    <t>מבנה ללוח פוליאסטר מוגן מים לעמידה בחוץ במידות 470/611/1250 (כדוגמת ענבר חמדיה) כולל בסיס מתאים בגובה 90 ס``מ,פלטת עבודה, ופנלים, בלוח לרבות מהדקים, פ ``צ שלטי סנדביץ אדום לבן לסימון מעגלים, הגנת פרטיקנס להגנה בפני מגע מקרי, המוליכים, ושאר האבזרים הדרושים, כולל לשות לכניסה ויציאה של כבל ההזנה הכל עד ל קבלת לוח מושלם אבזרי המיתוג י מדדו בנפרד. הקבלן יצרף ללוח תוכניות ``AS MADE`` בשלושה עותקים ללא תוספת מחיר.</t>
  </si>
  <si>
    <t>02.08.05.0004</t>
  </si>
  <si>
    <t>מבנה ללוח פוליאסטר מוגן מים לעמידה בחוץ במידות336/611/1250 (כדוגמת ענבר חמדיה) כולל בסיס מתאים בגובה 90 ס``מ,פלטת עץ סנדויץ` ``1 עבור פילרי תקשורת. כולל נק` הארקה מפילר קרוב בכבל 16 ממ``ר ונק` שקע שחמל בפילר.</t>
  </si>
  <si>
    <t>02.08.05.0005</t>
  </si>
  <si>
    <t>מפסיק זרם חצי- אוטומטי, תלת-פזי,בעל הגנות זרם יתר וזרם קצר ניתנות לווסת, לזרם (הגנות אלקטרוניות) נומינלי עד 3x160A אמפר.</t>
  </si>
  <si>
    <t>02.08.05.0006</t>
  </si>
  <si>
    <t>מפסיק זרם חצי- אוטומטי, תלת-פזי,בעל הגנות זרם יתר וזרם קצר ניתנות לווסת, לזרם (הגנות אלקטרוניות) נומינלי עד 3x250A אמפר.</t>
  </si>
  <si>
    <t>02.08.05.0007</t>
  </si>
  <si>
    <t>מפסיק זרם חצי- אוטומטי, תלת-פזי,בעל הגנות זרם יתר וזרם קצר ניתנות לווסת, לזרם (הגנות אלקטרוניות) נומינלי עד 3x630A אמפר.</t>
  </si>
  <si>
    <t>02.08.05.0008</t>
  </si>
  <si>
    <t>סליל הפסקת חרום למאמ``ט ו/או מא``ז כלשהוא</t>
  </si>
  <si>
    <t>02.08.05.0009</t>
  </si>
  <si>
    <t>מאמ``ט תלת קטבי לזרם של 1-4 אמפר בעל הגנה טרמית מתכיילת והגנה מגנטית קבועה כדוגמת MS-116</t>
  </si>
  <si>
    <t>02.08.05.0010</t>
  </si>
  <si>
    <t>שנאי זרם עד 400\5A אמפר.</t>
  </si>
  <si>
    <t>02.08.05.0011</t>
  </si>
  <si>
    <t>שנאי זרם עד 630\5A אמפר.</t>
  </si>
  <si>
    <t>02.08.05.0012</t>
  </si>
  <si>
    <t>רב מודד תוצרת ``אלנט`` דגם LT כולל חיבור RS232</t>
  </si>
  <si>
    <t>02.08.05.0013</t>
  </si>
  <si>
    <t>מגן ברק ארבע קטבי [ מגן מתח יתר ] דגם ``VGA280/4``, תוצרת חב` ``DEHN`` כולל מנתק נתיכים ונתיכים עד .3X125A</t>
  </si>
  <si>
    <t>02.08.05.0014</t>
  </si>
  <si>
    <t>מנורות סימון לד בקוטר 22 מ``מ להתקנה על דלת לוח החשמל</t>
  </si>
  <si>
    <t>02.08.05.0015</t>
  </si>
  <si>
    <t>מגענים תלת קוטביים בעלי סליל 230 וולט משטר עבודה ``AC`` מס` 3 זרם רצוף של 40 אמפר למיליון פעולות לפחות, בעלי 2 מגעי זרם לפיקוד מסוגים שונים למיתוג קבל</t>
  </si>
  <si>
    <t>02.08.05.0016</t>
  </si>
  <si>
    <t>מגענים תלת קוטביים בעלי סליל 230 וולט משטר עבודה ``AC`` מס` 3 זרם רצוף של 25 אמפר למיליון פעולות לפחות, בעלי 2 מגעי זרם לפיקוד מסוגים שונים למיתוג קבל</t>
  </si>
  <si>
    <t>02.08.05.0017</t>
  </si>
  <si>
    <t>מא``ז 1 קוטבי לזרם נומינלי עד 25 אמפר, מוגן לכושר ניתוק 10 קילואמפר.</t>
  </si>
  <si>
    <t>02.08.05.0018</t>
  </si>
  <si>
    <t>מא``ז לזרם נומינלי עד 25 אמפר, תלת קוטבי כושר ניתוק 10 קילואמפר.</t>
  </si>
  <si>
    <t>02.08.05.0019</t>
  </si>
  <si>
    <t>מא``ז לזרם נומינלי עד 40 אמפר, תלת קוטבי כושר ניתוק 10 קילואמפר.</t>
  </si>
  <si>
    <t>02.08.05.0020</t>
  </si>
  <si>
    <t>ממסר פחת בעל 4 קוטבים, 4X40A אמפר, רגישות 30 מיליאמפר סוג A.</t>
  </si>
  <si>
    <t>02.08.05.0021</t>
  </si>
  <si>
    <t>שנאי מבדל להתקנה בלוח החשמל 230/12V בהספק עד 400VA</t>
  </si>
  <si>
    <t>02.08.05.0022</t>
  </si>
  <si>
    <t>מפסק בורר 1-0-2-3 להתקנה בלוח החשמל או על דלת לוח החשמל לזרם של עד 1X16A</t>
  </si>
  <si>
    <t>02.08.05.0023</t>
  </si>
  <si>
    <t>תא פוטו-אלקטרי מוגן מים להתקנה מחוץ לפילר חשמל.</t>
  </si>
  <si>
    <t>02.08.05.0024</t>
  </si>
  <si>
    <t>שקע תלת פאזי להתקנה בפילר חשמל ו/או בדופן הפילר לזרם של 5X16A</t>
  </si>
  <si>
    <t>02.08.05.0025</t>
  </si>
  <si>
    <t>שקע חד פאזי להתקנה בלוח חשמל לשירות</t>
  </si>
  <si>
    <t>02.08.05.0026</t>
  </si>
  <si>
    <t>שעון זמן חשמלי, אלקטרומכני, עם תצוגה אנלוגית, תוכנית יומית ושבועית, כולל רזרבה מכנית של לפחות 24 שעות. השעון לפעולה במתח 230 וולט, זרם נומינלי 16 אמפר .</t>
  </si>
  <si>
    <t>02.08.05.0027</t>
  </si>
  <si>
    <t>ג``ת מוגן מים עם ציוד ונורת לד (כדוגמת רמי 9 עם לד) מותקן בלוח החשמל עם מפסק הפעלה פנימי.(בכל תא בנפרד).</t>
  </si>
  <si>
    <t>02.08.05.0028</t>
  </si>
  <si>
    <t>מערכת איורור ללוח חשמל הכוללת 2 מאוררים ``5 עם פילטר, ופתח בתחתית כל תא (עם פילטר) וטרמוסטט להפעלת המאורר ייעודי ללוחות חשמל.</t>
  </si>
  <si>
    <t xml:space="preserve">סה"כ לוחות חשמל: (02.08.05) </t>
  </si>
  <si>
    <t xml:space="preserve">הנחה באחוזים ל לוחות חשמל: (02.08.05) </t>
  </si>
  <si>
    <t xml:space="preserve">סה"כ לאחר הנחה לוחות חשמל: (02.08.05) </t>
  </si>
  <si>
    <t>02.08.07</t>
  </si>
  <si>
    <t>גופי תאורה:</t>
  </si>
  <si>
    <t>02.08.07.0001</t>
  </si>
  <si>
    <t>גופי התאורה המופיעים בפרק זה כוללים אספקה והתקנה לרבות כל חמרי העזר הדרושים וכל האביזרים הנלווים לגוף התאורה עד לקבלת גוף תאורה מותקן מחובר ועובד, סעי פי ההתקנה מתייחסים לגופי תאורה המסופקים ע``י המזמין.</t>
  </si>
  <si>
    <t>02.08.07.0002</t>
  </si>
  <si>
    <t>באחריות הקבלן, במקרה של אספקת גופי תאורה ע``י הלקוח, לקבל לאחסן לשמור ולדאוג לשלמות גופי התאורה המסופקים לאתר / למחסן הקבלן, כמו-כן הקבלן יוודא שלמות ה אריזות, גופי התאורה והנורות ובמקרה של קילקולים ושבירות יתריע בו במקום לספק ולמפקח ויחזיר (עם אישור בכתב) לספק .</t>
  </si>
  <si>
    <t>02.08.07.0003</t>
  </si>
  <si>
    <t>אספקה, הובלה והתקנה של עמוד תאורה בגובה 4 מטר דגם ``צח`` 2 דירוגים (פ.ל.ה) כולל פתח שירות, מגש אביזרים לפנס אחד (כולל הגנה, ומהדקים מדורגים לכניסה ויציא ת כבלים בקוטר 10 ממ``ר וכולל בורג הארקה בעמוד ובמגש) לרבות ברגי יסוד מתאימים צבועים בצבע עפ``י בחירת האדריכל והלקוח.</t>
  </si>
  <si>
    <t>02.08.07.0004</t>
  </si>
  <si>
    <t>בסיס בטון לעמוד תאורה במידות 40X40X60 בהתאם להנחיות קונסטרוקטור לרבות הארקת יסוד לכל עמוד ועמוד כנדרש כולל יציאת פלח הארקה למרכז העמוד וכולל צינורות כ ניסה ויציאה בקוטר 50 ממ``ר.</t>
  </si>
  <si>
    <t>02.08.07.0005</t>
  </si>
  <si>
    <t>ג``ת לתאורת רחובות כדוגמת LUG URBIN יבוא ``אלתם`` עין השופט בהספק של 27W לתפוקת אור של 3250 לומן בגוון 3000K או פחות, להתקנה בזוית הארה פחותה מ - 80 מעלו ת כולל מתאם לעמוד חיבור בראש העמוד. מחיר בסיס 1200 ש``ח.</t>
  </si>
  <si>
    <t xml:space="preserve">סה"כ גופי תאורה: (02.08.07) </t>
  </si>
  <si>
    <t xml:space="preserve">הנחה באחוזים ל גופי תאורה: (02.08.07) </t>
  </si>
  <si>
    <t xml:space="preserve">סה"כ לאחר הנחה גופי תאורה: (02.08.07) </t>
  </si>
  <si>
    <t>02.08.08</t>
  </si>
  <si>
    <t>אביזרי גמר ושונות:</t>
  </si>
  <si>
    <t>02.08.08.0001</t>
  </si>
  <si>
    <t>הערה : הסעיפים בפרק זה הינם לצורך השלמות ותוספות כלליות לכתב הכמויות .</t>
  </si>
  <si>
    <t>02.08.08.0002</t>
  </si>
  <si>
    <t>אספקה והתקנה אלקטרודת הארקה במידות קוטר 19 ממ``ר עומק 4 מטר בשוחת פלסטית ייעודית בסמוך לעמודי תאורה בהתאם לתכנית.</t>
  </si>
  <si>
    <t>02.08.08.0003</t>
  </si>
  <si>
    <t>ביצוע גישורי הארקה בעמודים, פילרים, פילרי תקשורת ובכל אלמנט מתכתי הנמצא בשטח העבודה.</t>
  </si>
  <si>
    <t>02.08.08.0004</t>
  </si>
  <si>
    <t>אספקה הובלה והתקנה של פילר בטון לחשמל ותקשורת במידות רוחב 167 ס``מ עומק 50 ס``מ וגובה לפחות 2.20 מטר עם ``שן`` אחורית לייצוב, מותקן שקוע באדמה לפחות 60 ס ``מ כולל אפשרות לדלתות וגג בטון מוכן ו/או יצוק בשטח בהתאם לתכנית.</t>
  </si>
  <si>
    <t>02.08.08.0005</t>
  </si>
  <si>
    <t>אספקה הובלה והתקנה של פילר בטון לתקשורת במידות רוחב 80 ס``מ עומק 50 ס``מ וגובה 2.20 מטר עם ``שן`` אחורית לייצוב , מותקן שקוע באדמה לפחות 60 ס``מ כולל אפשרו ת לדלתות וגג בטון מוכן ו/או יצוק בשטח בהתאם לתכנית.</t>
  </si>
  <si>
    <t>02.08.08.0006</t>
  </si>
  <si>
    <t>ביצוע פס השוואת פוטנציאלים ו/או פס הארקות מנחושת בחתך של 4X40 מ``מ, ע``ג מבודדים, בתוך קופסא מוגנת, לרבות חיבור כל מוליכי ההארקה אליו, לרבות חיבור מוליך הארקה מפס השוואת הפוטנציאלים הראשי הפס יהיה לעד 12 ברגים .</t>
  </si>
  <si>
    <t>02.08.08.0007</t>
  </si>
  <si>
    <t>בדיקת מתקן החשמל של בודק פרטי בסיום העבודות, לרבות תיקון כל הליקויים והשלמת כל הדרוש עד לקבלת ``דוח נקי`` מהבודק.</t>
  </si>
  <si>
    <t>02.08.08.0008</t>
  </si>
  <si>
    <t>שעת עבודה של חשמלאי עוזר בשעות עבודה רג`י עפי אישור הפיקוח בלבד (בכתב).</t>
  </si>
  <si>
    <t>ש"ע</t>
  </si>
  <si>
    <t>02.08.08.0009</t>
  </si>
  <si>
    <t>שעת עבודה של חשמלאי מוסמך בשעות עבודה רג`י עפי אישור הפיקוח בלבד (בכתב).</t>
  </si>
  <si>
    <t xml:space="preserve">סה"כ אביזרי גמר ושונות: (02.08.08) </t>
  </si>
  <si>
    <t xml:space="preserve">הנחה באחוזים ל אביזרי גמר ושונות: (02.08.08) </t>
  </si>
  <si>
    <t xml:space="preserve">סה"כ לאחר הנחה אביזרי גמר ושונות: (02.08.08) </t>
  </si>
  <si>
    <t xml:space="preserve">סה"כ עבודות חשמל ותשתית למערכות מתח נמוך (02.08) </t>
  </si>
  <si>
    <t xml:space="preserve">הנחה באחוזים ל עבודות חשמל ותשתית למערכות מתח נמוך (02.08) </t>
  </si>
  <si>
    <t xml:space="preserve">סה"כ לאחר הנחה עבודות חשמל ותשתית למערכות מתח נמוך (02.08) </t>
  </si>
  <si>
    <t>02.40</t>
  </si>
  <si>
    <t>עבודות שבילים, מדרכות</t>
  </si>
  <si>
    <t>02.40.01</t>
  </si>
  <si>
    <t>פרק 40.1</t>
  </si>
  <si>
    <t>02.40.01.0010</t>
  </si>
  <si>
    <t>אבן גן טרומה במידות 10/100/20 ס``מ בגוון אפור. המחיר כולל יסוד משענת בטון.</t>
  </si>
  <si>
    <t>02.40.01.0020</t>
  </si>
  <si>
    <t>ריצוף במיסעה אבן משתלבת דגם נטורה מולטי קובית עובי 7 ס``מ, מק``ט 2761007 תוצרת איטונג או ש``ע בגוון קוקטייל 7, על בסיס דוגמה מאושרת באתר לפני הזמנה המוני ת, כולל שכבת חול בעובי 5 ס``מ, לפי תכנית ופרטים</t>
  </si>
  <si>
    <t>02.40.01.0030</t>
  </si>
  <si>
    <t>ריצוף במיסעה אבן משתלבת דגם נטורה מולטי קובית עובי 7 ס``מ, מק``ט 2761007 תוצרת איטונג או ש``ע בגוון שחור, על בסיס דוגמה מאושרת באתר לפני הזמנה המונית, כו לל שכבת חול בעובי 5 ס``מ, לפי תכנית ופרטים</t>
  </si>
  <si>
    <t>02.40.01.0040</t>
  </si>
  <si>
    <t>ריצוף בחניות אבן משתלבת דגם נטורה מולטי קובית עובי 7 ס``מ, מק``ט 2761007 תוצרת איטונג או ש``ע בגוון קוקטייל 7, על בסיס דוגמה מאושרת באתר לפני הזמנה המוני ת, כולל שכבת חול בעובי 5 ס``מ, לפי תכנית ופרטים</t>
  </si>
  <si>
    <t>02.40.01.0050</t>
  </si>
  <si>
    <t>ריצוף בחניות אבן משתלבת דגם נטורה מולטי קובית עובי 7 ס``מ, מק``ט 2761007 תוצרת איטונג או ש``ע בגוון שחור, על בסיס דוגמה מאושרת באתר לפני הזמנה המונית, כו לל שכבת חול בעובי 5 ס``מ, לפי תכנית ופרטים</t>
  </si>
  <si>
    <t>02.40.01.0060</t>
  </si>
  <si>
    <t>ריצוף במדרכה אבן משתלבת דגם נטורה הונד חופשית 2 עובי 7 ס``מ, מק``ט 12769507 תוצרת איטונג או ש``ע בגוון קוקטייל 8, על בסיס דוגמה מאושרת באתר לפני הזמנה המ ונית, כולל שכבת חול בעובי 5 ס``מ, לפי תכנית ופרטים</t>
  </si>
  <si>
    <t>02.40.01.0070</t>
  </si>
  <si>
    <t>אבן גן שיפועית קטומה צבעונית במידות 20/30/50 ס``מ עבור תיחום ערוגות וכדו` לרבות יחידות פינה מעוגלת (1/8 מעגל),זוית 90 מעלות, זוית 135 מעלות תוצרת ``אקרש טיין`` או ש``ע. המחיר כולל יסוד ומשענת בטון.</t>
  </si>
  <si>
    <t>02.40.01.0480</t>
  </si>
  <si>
    <t>אבן שפה טרומה באורך0.5 מ` במידות 20/25 ס``מ עם ספייסרים וקיטום קטן בפאות כדוגמת דגם חריש של אקרשטיין או ש``ע</t>
  </si>
  <si>
    <t>02.40.01.0550</t>
  </si>
  <si>
    <t>אבן שפה טרומה מונמכת לנכים במעבר חציה ללא פזה במידות 20/25/50 ס``מ עם ספייסרים וקיטום קטן בפאות דגם חריש של אקרשטיין או ש``ע</t>
  </si>
  <si>
    <t>02.40.01.0660</t>
  </si>
  <si>
    <t>אבן שפה טרומה באורך 1/4 מ` לאי תנועה במידות 23/25/23 ס``מ. המחיר כולל יסוד ומשענת בטון.</t>
  </si>
  <si>
    <t>02.40.01.0760</t>
  </si>
  <si>
    <t>אבן תעלה חד/דו שיפועית טרומה במידות 30/50/10 ס``מ בגוון אפור. (כולל יסוד ומשענת בטון ).</t>
  </si>
  <si>
    <t xml:space="preserve">סה"כ פרק 40.1 (02.40.01) </t>
  </si>
  <si>
    <t xml:space="preserve">הנחה באחוזים ל פרק 40.1 (02.40.01) </t>
  </si>
  <si>
    <t xml:space="preserve">סה"כ לאחר הנחה פרק 40.1 (02.40.01) </t>
  </si>
  <si>
    <t>02.40.99</t>
  </si>
  <si>
    <t>עמדות אשפה ומיחזור</t>
  </si>
  <si>
    <t>02.40.99.0010</t>
  </si>
  <si>
    <t>עמדת אשפה ופינוי גזם כולל קיר בטון מזויין ב-30 בגובה 150 ס``מ, חיפוי מאבן לקט ועיבוד קופינג מאבן טבעית . סוג הבניה - פראית מטיפוס משתלב. סוג עיבוד האבן טבעית. המחיר כולל את הבטון המזויין, חפירת יסודות, היסודות, חיפוי את כל חלקי הקיר הגלויים מעל פני האדמה/ריצוף, קופינג מאבן טבעית שטוחה בעובי 6 ס``מ, רי</t>
  </si>
  <si>
    <t xml:space="preserve">סה"כ עמדות אשפה ומיחזור (02.40.99) </t>
  </si>
  <si>
    <t xml:space="preserve">הנחה באחוזים ל עמדות אשפה ומיחזור (02.40.99) </t>
  </si>
  <si>
    <t xml:space="preserve">סה"כ לאחר הנחה עמדות אשפה ומיחזור (02.40.99) </t>
  </si>
  <si>
    <t xml:space="preserve">סה"כ עבודות שבילים, מדרכות (02.40) </t>
  </si>
  <si>
    <t xml:space="preserve">הנחה באחוזים ל עבודות שבילים, מדרכות (02.40) </t>
  </si>
  <si>
    <t xml:space="preserve">סה"כ לאחר הנחה עבודות שבילים, מדרכות (02.40) </t>
  </si>
  <si>
    <t>02.41</t>
  </si>
  <si>
    <t>עבודות גינון והשקיה</t>
  </si>
  <si>
    <t>02.41.01</t>
  </si>
  <si>
    <t>קרקע לשתילה וחיפוי קרקע</t>
  </si>
  <si>
    <t>02.41.01.0010</t>
  </si>
  <si>
    <t>הכשרת קרקע לשתילה ונטיעה, כולל חריש ותיחוח לעומק 40 ס``מ, אספקת והצנעת קומפוסט 20 ליטר למ``ר ויישור פני שטח. המחיר כולל שימוש בכלים מכניים וידניים.</t>
  </si>
  <si>
    <t>02.41.01.0020</t>
  </si>
  <si>
    <t>קרקע לשתילה מובאת (אדמת גן) המותאמת לאדמה המקומית כולל פיזור ויישור. המחיר כולל בדיקת קרקע.</t>
  </si>
  <si>
    <t>מ"ק</t>
  </si>
  <si>
    <t>02.41.01.0030</t>
  </si>
  <si>
    <t>קומפוסט עבור בורות שתילת העצים</t>
  </si>
  <si>
    <t>02.41.01.0040</t>
  </si>
  <si>
    <t>רסק עץ תוצרת קק``ל או ש``ע. המחיר כולל אספקה, פיזור ויישור בשכבה של 15 ס``מ.</t>
  </si>
  <si>
    <t>02.41.01.0050</t>
  </si>
  <si>
    <t>ריסוס בחומר מאושר לקטילת עשבים. הדברה תעדה לפי הנדרש במפרט הכללי (הספר הכחול).</t>
  </si>
  <si>
    <t xml:space="preserve">סה"כ קרקע לשתילה וחיפוי קרקע (02.41.01) </t>
  </si>
  <si>
    <t xml:space="preserve">הנחה באחוזים ל קרקע לשתילה וחיפוי קרקע (02.41.01) </t>
  </si>
  <si>
    <t xml:space="preserve">סה"כ לאחר הנחה קרקע לשתילה וחיפוי קרקע (02.41.01) </t>
  </si>
  <si>
    <t>02.41.02</t>
  </si>
  <si>
    <t>עבודות השקיה</t>
  </si>
  <si>
    <t>02.41.02.0020</t>
  </si>
  <si>
    <t>צנרת השקיה מחירי הצנרת כוללים גם חפירה וכיסוי מחירי הצנרת כוללים את כל החיבורים והאביזרים הנדרשים לביצוע העבודה, מחברים, מחברי T וכו`, כל חיבורי הצנרת התת קרקעית ועל קרקעית יהיו במצמד ולא באביזרי שן.</t>
  </si>
  <si>
    <t>02.41.02.0030</t>
  </si>
  <si>
    <t>צינור פוליאתילן בקוטר 25 מ``מ דרג 6 .</t>
  </si>
  <si>
    <t>02.41.02.0040</t>
  </si>
  <si>
    <t>צינור פוליאתילן בקוטר 32 מ``מ דרג 6 .</t>
  </si>
  <si>
    <t>02.41.02.0050</t>
  </si>
  <si>
    <t>צינור פוליאתילן בקוטר 40 מ``מ דרג 6 .</t>
  </si>
  <si>
    <t>02.41.02.0060</t>
  </si>
  <si>
    <t>טפטוף חום 16 מ``מ מווסת רע``מ נטפים או נען דן או ש``ע, 1.6-2.3 ל``ש כל 0.5 0.3- מ` , כולל מייצבים כל 2 מ` לקרקע.</t>
  </si>
  <si>
    <t>02.41.02.0070</t>
  </si>
  <si>
    <t>טבעת מצינור 16 מ``מ עם 10 טפטפות.</t>
  </si>
  <si>
    <t>02.41.02.0100</t>
  </si>
  <si>
    <t>שרוול פוליאטילן בקוטר 110 מ``מ בדרג 10.</t>
  </si>
  <si>
    <t>02.41.02.0110</t>
  </si>
  <si>
    <t>תוספת למחיר שרוול עבור פתיחה זהירה של אספלט/ריצוף כולל החזרת המצב לקדמותו.</t>
  </si>
  <si>
    <t>02.41.02.0130</t>
  </si>
  <si>
    <t>המחיר לראשי המערכת הינו ללא הפעלות יש להוסיף את ההפעולות לפי הקוטר בתוכנית.</t>
  </si>
  <si>
    <t>02.41.02.0140</t>
  </si>
  <si>
    <t>ראש מערכת קוטר ``1/2 1 לטפטוף והמטרה ללא הפעלות מופעל ע``י בקר השקיה לפי כמות,כולל מד לחץ,מגוף הידראולי ראשי מברונזה,מד מים עם פלט חשמלי או הידרומטר,שני מסננים,מקטין לחץ,וסת לחץ,משחרר אויר משולב כדוגמת א.ר.י/שו``ע,מגוף אלכסון,ברז גן ``3/4 יציאה למי פיקוד וברזייה, ואביזרי חיבור מודולרים מסוג פלסאון/שו``ע</t>
  </si>
  <si>
    <t>02.41.02.0150</t>
  </si>
  <si>
    <t>תוספת לראש מערכת עבור הפעלה בקוטר ``1/2 1 הכוללת מגוף הידראולי מברונזה עם רקורד,ברזון תלת דרכי, התפצלות ממניפול ואביזרי חיבור.</t>
  </si>
  <si>
    <t>02.41.02.0160</t>
  </si>
  <si>
    <t>תוספת לראש מערכת עבור הפעלה בקוטר ``1 הכוללת מגוף הידראולי מברונזה עם רקורד,ברזון תלת דרכי, התפצלות ממניפול ואביזרי חיבור.</t>
  </si>
  <si>
    <t>02.41.02.0170</t>
  </si>
  <si>
    <t>תוספת עבור שסתום ואקום עמק ``3/4 ואו ש``וע מותקן על הפעלה בראש מערכת.</t>
  </si>
  <si>
    <t>02.41.02.0180</t>
  </si>
  <si>
    <t>תוספת עבור חבק מגולוון המקיף את ארון ראש המערכת/מחשב ההשקיה כולל מנעול לפי דרישת הרשות המקומית.</t>
  </si>
  <si>
    <t>02.41.02.0190</t>
  </si>
  <si>
    <t>ארון לראש מערכת 2/6422 ``אורלייט`` בלום גארד/``פלסגן``, או ש``ע מאושר, מידות לפי גודל ראש המערכת + 15 ס``מ בכל צד רווח לתחזוקה, כולל סוקל תואם עליו יותקן הא רון, יציקת בטון לסוקל וכל העבודות הדרושות להתקנה, ומנעול מסטר.</t>
  </si>
  <si>
    <t>02.41.02.0200</t>
  </si>
  <si>
    <t>חיבור למקור מים להשקייה בקוטר של ``1/2 1 מצינור מים קיים, כולל מד- מים, חפירה, גילוי הצנרת, תיאומים, אישורים, מגופים, הכל לפי דרישות ספק המים לפי פרט.</t>
  </si>
  <si>
    <t>02.41.02.0220</t>
  </si>
  <si>
    <t>בכל מחשב השקייה מסוג מוטורולה או אגם או ש``ע המחיר כולל שידור למרכז המנהל של בקרת ההשקייה</t>
  </si>
  <si>
    <t>02.41.02.0230</t>
  </si>
  <si>
    <t>ארון/ מארז מחשבי ההשקייה יהיו אטומים למים</t>
  </si>
  <si>
    <t>02.41.02.0240</t>
  </si>
  <si>
    <t>מחשב השקייה מסוג OMEGA M מספר הפעלות 9 תוצרת חב` ברמד מוגן מים מבוסס אינטרנט ותקשורת סלולארית כולל מטען, מצבר, חיבור לחשמל עמודים אול לחלופין תא פוט ואלקטרי לטעינה סולארי, בארון הגנה מסוג C-54, בעל נעילה כפולה על משטח בטון או על ארון ההשקיה, כולל אישור חשמלאי מוסמך לחיבורי החשמל.</t>
  </si>
  <si>
    <t>02.41.02.0270</t>
  </si>
  <si>
    <t>שטיפת המנקז לפי פרט כולל הגנה בארגז ריין ליין או ש``ע.</t>
  </si>
  <si>
    <t>02.41.02.0280</t>
  </si>
  <si>
    <t>שוחת אביזרים מבטון בקוטר 80 ס``מ כולל מכסה עם כיתוב השקייה.</t>
  </si>
  <si>
    <t xml:space="preserve">סה"כ עבודות השקיה (02.41.02) </t>
  </si>
  <si>
    <t xml:space="preserve">הנחה באחוזים ל עבודות השקיה (02.41.02) </t>
  </si>
  <si>
    <t xml:space="preserve">סה"כ לאחר הנחה עבודות השקיה (02.41.02) </t>
  </si>
  <si>
    <t>02.41.03</t>
  </si>
  <si>
    <t>שתילה ונטיעה</t>
  </si>
  <si>
    <t>02.41.03.0010</t>
  </si>
  <si>
    <t>גודל וטיב הצמחים והעצים יהיו בהתאם ל``הגדרת סטנדרטים לשתילי גננות ונוי``, של משרד החקלאות בגרסה העדכנית למועד פרסום המכרז.</t>
  </si>
  <si>
    <t>02.41.03.0020</t>
  </si>
  <si>
    <t>הקבלן המבצע אחראי לקליטה והתפתחות טובה של כל הצמחיה והעצים.</t>
  </si>
  <si>
    <t>02.41.03.0030</t>
  </si>
  <si>
    <t>בשתילת שיחים יוצנעו קומפוסט בנפח של 20% מנפח המיכל הנדרש ודשנים איטיי תמס, באדמת הגן שהוצאה לצורך השתילה לעומק בור השתילה.</t>
  </si>
  <si>
    <t>02.41.03.0040</t>
  </si>
  <si>
    <t>צמחיה למיניה (דשא, שיחים, שתילים, עצים וכו`) תסופק לשטח אך ורק לאחר בדיקה במשתלה ואישור בכתב של המפקח מטעם המזמין. האישור בכתב לתקינות השתילים ימסר גם למזמין ע``י הקבלן.</t>
  </si>
  <si>
    <t>02.41.03.0070</t>
  </si>
  <si>
    <t>צמחים רב-שנתיים, גודל 3, במיכל בנפח - 800 סמ``ק.</t>
  </si>
  <si>
    <t>02.41.03.0080</t>
  </si>
  <si>
    <t>צמחים מהסוג ערער, גודל 3 , במיכל בנפח - 800 סמ``ק.</t>
  </si>
  <si>
    <t>02.41.03.0090</t>
  </si>
  <si>
    <t>צמחים רב-שנתיים, גודל 4 , במיכל בנפח - 2.5 ליטר.</t>
  </si>
  <si>
    <t>02.41.03.0100</t>
  </si>
  <si>
    <t>צמחים מהסוג ערער, גודל 4 , מיכל בנפח - 2.5 ליטר.</t>
  </si>
  <si>
    <t>02.41.03.0120</t>
  </si>
  <si>
    <t>גיאופיטים מקבוצת תשלום 3, כדוגמת: חצב, בן חצב, חבצלת, רקפת, שום, עירית, עיריוני, יקינטון, אמריליס, שושן, לוף.</t>
  </si>
  <si>
    <t>02.41.03.0140</t>
  </si>
  <si>
    <t>מחירי העצים כוללים חפירה ונטיעת העץ בבית הגידול, הוספת 50 ליטר קומפוסט מאושר לגינון ודשן מבוקר-תמס בכמות של 0.5 ק``ג, כולל אספקה והתקנה של סמוכות עצים לעיגון בגובה 2.5 מ`, צינור טיפטוף באורך 10 מ` עם טפטפת אינטגרלית כל 30 ס``מ, חיבור למערכת ההשקיה קיימת, יתדות עיגון, ואחריות לקליטת העץ למשך שנה.</t>
  </si>
  <si>
    <t>02.41.03.0150</t>
  </si>
  <si>
    <t>תנאי לאספקת העצים לאתר, הוא הצגת טופס הזמנת העצים ואישור מקור האספקה ע``י המפקח.</t>
  </si>
  <si>
    <t>02.41.03.0160</t>
  </si>
  <si>
    <t>השתיל יסופק לאתר העבודות בשק גידול. אם הותר לספק שתילים חשופי שורש- ראה הוראות המפרט המיוחד והמפרט הכללי.</t>
  </si>
  <si>
    <t>02.41.03.0170</t>
  </si>
  <si>
    <t>``קבוצות עצים לצורך תמחור במחירון לעבודות פיתוח בהוצאת משרד הבינוי והשיכון`` מפורסמת באתר המשרד ביחד עם המחירון.</t>
  </si>
  <si>
    <t>02.41.03.0180</t>
  </si>
  <si>
    <t>עצים מורכבים או עצים גודל 8.5 לפחות - קבוצה ג`</t>
  </si>
  <si>
    <t xml:space="preserve">סה"כ שתילה ונטיעה (02.41.03) </t>
  </si>
  <si>
    <t xml:space="preserve">הנחה באחוזים ל שתילה ונטיעה (02.41.03) </t>
  </si>
  <si>
    <t xml:space="preserve">סה"כ לאחר הנחה שתילה ונטיעה (02.41.03) </t>
  </si>
  <si>
    <t xml:space="preserve">סה"כ עבודות גינון והשקיה (02.41) </t>
  </si>
  <si>
    <t xml:space="preserve">הנחה באחוזים ל עבודות גינון והשקיה (02.41) </t>
  </si>
  <si>
    <t xml:space="preserve">סה"כ לאחר הנחה עבודות גינון והשקיה (02.41) </t>
  </si>
  <si>
    <t>02.51</t>
  </si>
  <si>
    <t>עבודות עפר,כבישים ופיתוח</t>
  </si>
  <si>
    <t>02.51.01</t>
  </si>
  <si>
    <t>פרק 51.1</t>
  </si>
  <si>
    <t>02.51.01.0010</t>
  </si>
  <si>
    <t>פירוק מבנה כבישים ומדרכות (מצע, תשתית ומילוי) בעובי עד 80 ס``מ בחפירה זהירה. עבור חפירה למדידה במ``ק ראה תת פרק 2.</t>
  </si>
  <si>
    <t>02.51.01.0025</t>
  </si>
  <si>
    <t>חישוף לעומק של עד 20 ס``מ, כולל ניקוי פסולת, פינוי בולדרים והורדת צמחיה לרבות פינוי וסילוק.</t>
  </si>
  <si>
    <t>02.51.01.0060</t>
  </si>
  <si>
    <t>פירוק מסלעות קיימות וסילוקם מהשטח למקום לפי הוראות המפקח.</t>
  </si>
  <si>
    <t>02.51.01.0110</t>
  </si>
  <si>
    <t>פירוק אספלט בכבישים ומדרכות בכל עובי שיידרש לרבות ניסור פינוי וסילוק .</t>
  </si>
  <si>
    <t>02.51.01.0130</t>
  </si>
  <si>
    <t>פירוק אבן שפה קיימת לרבות פינוי וסילוק .</t>
  </si>
  <si>
    <t>02.51.01.0190</t>
  </si>
  <si>
    <t>התאמת גובה של מכסה תא ביקורת בכל קוטר שהוא, כולל פירוק תקרה.</t>
  </si>
  <si>
    <t>02.51.01.0410</t>
  </si>
  <si>
    <t>פירוק מעקה מכל חומר שהוא (בטון/פלדה) כולל סילוק או ערימה למקום שיורה המפקח.</t>
  </si>
  <si>
    <t>02.51.01.0460</t>
  </si>
  <si>
    <t>פירוק והריסות קירות לרבות פינוי וסילוק.</t>
  </si>
  <si>
    <t>02.51.01.0998</t>
  </si>
  <si>
    <t>פירוק מחסונים /מבנים קיימים</t>
  </si>
  <si>
    <t>02.51.01.0999</t>
  </si>
  <si>
    <t>פירוק סככה פינוי וסילוק</t>
  </si>
  <si>
    <t xml:space="preserve">סה"כ פרק 51.1 (02.51.01) </t>
  </si>
  <si>
    <t xml:space="preserve">הנחה באחוזים ל פרק 51.1 (02.51.01) </t>
  </si>
  <si>
    <t xml:space="preserve">סה"כ לאחר הנחה פרק 51.1 (02.51.01) </t>
  </si>
  <si>
    <t>02.51.02</t>
  </si>
  <si>
    <t>פרק 51.2</t>
  </si>
  <si>
    <t>02.51.02.0005</t>
  </si>
  <si>
    <t>חפירה העמסה ופינוי פסולת מסוגים שונים לאתר שפיכה מאושר.</t>
  </si>
  <si>
    <t>02.51.02.0020</t>
  </si>
  <si>
    <t>חפירה בכל סוגי קרקע עד 2,000 מ``ק.</t>
  </si>
  <si>
    <t>02.51.02.0030</t>
  </si>
  <si>
    <t>חפירה בכל סוגי קרקע עד 10,000 מ``ק.</t>
  </si>
  <si>
    <t>02.51.02.0140</t>
  </si>
  <si>
    <t>חפירה ו/או חציבה לתעלות מכל סוג.</t>
  </si>
  <si>
    <t>02.51.02.0170</t>
  </si>
  <si>
    <t>הידוק מבוקר של שתית חרסתית באמצעות מכבש רגלי כבש כמפרט בסעיף 51.04.14.00 במפרט הכללי.</t>
  </si>
  <si>
    <t>02.51.02.0180</t>
  </si>
  <si>
    <t>ייצוב שתית ע``י החדרת שברי אבן מגיר קשה או דולומיט (``בקאלש`` מאבנים זויתיות), גודל אבן מקסימלית 20 ס``מ כ``א וללא דקים, בפיזור שכבה אחת, לפי הנדרש במפרט ה כללי סעיף 51.04.12.</t>
  </si>
  <si>
    <t xml:space="preserve">סה"כ פרק 51.2 (02.51.02) </t>
  </si>
  <si>
    <t xml:space="preserve">הנחה באחוזים ל פרק 51.2 (02.51.02) </t>
  </si>
  <si>
    <t xml:space="preserve">סה"כ לאחר הנחה פרק 51.2 (02.51.02) </t>
  </si>
  <si>
    <t>02.51.03</t>
  </si>
  <si>
    <t>פרק 51.3</t>
  </si>
  <si>
    <t>02.51.03.0010</t>
  </si>
  <si>
    <t>מצע סוג א` מפוזר בשכבות בעובי שכבה עד 20 ס``מ, לאחר ההידוק בהידוק מבוקר של 100% לפי מודיפייד אאשטו.</t>
  </si>
  <si>
    <t>02.51.03.0110</t>
  </si>
  <si>
    <t>מילוי מובא מחומר נברר (מצע סוג ג`), מפוזר בשכבות בעובי מקס` של 20 ס``מ לאחר ההידוק בהידוק מבוקר, לפי הנדרש במפרט הכללי פרק 51 (המחיר כולל ההידוק). לרבו ת חומר ממוחזר ממפעל המאושר ע``י המשרד להגנת הסביבה.</t>
  </si>
  <si>
    <t xml:space="preserve">סה"כ פרק 51.3 (02.51.03) </t>
  </si>
  <si>
    <t xml:space="preserve">הנחה באחוזים ל פרק 51.3 (02.51.03) </t>
  </si>
  <si>
    <t xml:space="preserve">סה"כ לאחר הנחה פרק 51.3 (02.51.03) </t>
  </si>
  <si>
    <t>02.51.04</t>
  </si>
  <si>
    <t>פרק 51.4</t>
  </si>
  <si>
    <t>02.51.04.0020</t>
  </si>
  <si>
    <t>יריעות HDPE אופקיות בעובי נומינלי 2 מ``מ, כולל חיבור למתקני תשתית ו/או מבנים</t>
  </si>
  <si>
    <t>02.51.04.0050</t>
  </si>
  <si>
    <t>בד גאוטכני לא ארוג במשקל 200 גרם/למ``ר</t>
  </si>
  <si>
    <t xml:space="preserve">סה"כ פרק 51.4 (02.51.04) </t>
  </si>
  <si>
    <t xml:space="preserve">הנחה באחוזים ל פרק 51.4 (02.51.04) </t>
  </si>
  <si>
    <t xml:space="preserve">סה"כ לאחר הנחה פרק 51.4 (02.51.04) </t>
  </si>
  <si>
    <t>02.51.06</t>
  </si>
  <si>
    <t>פרק 51.6</t>
  </si>
  <si>
    <t>02.51.06.0020</t>
  </si>
  <si>
    <t>צינור בטון מזויין אטום לניקוז בקוטר 40 ס``מ דרג 1 בעומק עד 2.0 מ`.</t>
  </si>
  <si>
    <t>02.51.06.0040</t>
  </si>
  <si>
    <t>צינור בטון מזויין אטום לניקוז בקוטר 50 ס``מ דרג 1 בעומק עד 2.0 מ`.</t>
  </si>
  <si>
    <t>02.51.06.0524</t>
  </si>
  <si>
    <t>שוחה מלבנית במידות פנים 120/100 ס``מ, עם תא שיקוע ומכסה ב.ב. קוטר 50 ס``מ, 40 טון ממין D400, בעומק עד 1.25 מ`.</t>
  </si>
  <si>
    <t>02.51.06.0528</t>
  </si>
  <si>
    <t>שוחה מלבנית במידות פנים 120/100 ס``מ, עם תא שיקוע ומכסה ב.ב. קוטר 60 ס``מ, 40 טון ממין D400, בעומק מעל 1.25 מ` ועד 1.75 מ`.</t>
  </si>
  <si>
    <t>02.51.06.0680</t>
  </si>
  <si>
    <t>קולטן ראשי בינוני לא צמוד לאבן שפה במידות פנים 37/76 בגובה 110 ס``מ עם חור לצינור 40 מבטון דוגמת MD-21 של וולפמן או ש``ע כולל מסגרת ורשת תיקנית C250 מב רזל כבדה או חומרים מרוכבים בכפוף לדרישות ת``י 489.</t>
  </si>
  <si>
    <t>02.51.06.0684</t>
  </si>
  <si>
    <t>קולטן צדדי לא צמוד לאבן שפה במידות פנים 37/76 בגובה 65 ס``מ כדוגמת MD-22 של וולפמן או ש``ע כולל מסגרת ורשת תיקנית C250מברזל כבדה או חומרים מרוכבים בכפו ף לדרישות ת``י 489.</t>
  </si>
  <si>
    <t>02.51.06.0688</t>
  </si>
  <si>
    <t>קולטן ראשי רדוד לא צמוד לאבן שפה במידות פנים 37/76 בגובה 65 ס``מ כדוגמת MD-24 של וולפמן או ש``ע עם חור לצינור פלדה עד קוטר 35 ס``מ כולל מסגרת ורשת תיקנית C250 מברזל כבדה או חומרים מרוכבים בכפוף לדרישות ת``י 489.</t>
  </si>
  <si>
    <t>02.51.06.0820</t>
  </si>
  <si>
    <t>ריצוף אבן לניקוז (ריפ - ראפ).</t>
  </si>
  <si>
    <t xml:space="preserve">סה"כ פרק 51.6 (02.51.06) </t>
  </si>
  <si>
    <t xml:space="preserve">הנחה באחוזים ל פרק 51.6 (02.51.06) </t>
  </si>
  <si>
    <t xml:space="preserve">סה"כ לאחר הנחה פרק 51.6 (02.51.06) </t>
  </si>
  <si>
    <t>02.51.09</t>
  </si>
  <si>
    <t>פרק 51.9</t>
  </si>
  <si>
    <t>02.51.09.0030</t>
  </si>
  <si>
    <t>אספקה והתקנה של עמוד מגולוון לתמרורי דרך מסוג עירוני.</t>
  </si>
  <si>
    <t>02.51.09.0040</t>
  </si>
  <si>
    <t>אספקה והתקנה של תמרורים מסוג עירוני ללא עמוד.</t>
  </si>
  <si>
    <t>02.51.09.0050</t>
  </si>
  <si>
    <t>צביעת קווי הפרדה או הדרכה ברוחב 10 עד 15 ס``מ, בצבע לבן/צהוב/כתום. (מדידה לפי צביעה נטו).</t>
  </si>
  <si>
    <t>02.51.09.0070</t>
  </si>
  <si>
    <t>צביעת מעברי חציה, קו עצירה או אחרים, ברוחב 30 ס``מ ומעלה בצבע לבן/צהוב/כתום מלא (מדידה לפי צביעה נטו).</t>
  </si>
  <si>
    <t xml:space="preserve">סה"כ פרק 51.9 (02.51.09) </t>
  </si>
  <si>
    <t xml:space="preserve">הנחה באחוזים ל פרק 51.9 (02.51.09) </t>
  </si>
  <si>
    <t xml:space="preserve">סה"כ לאחר הנחה פרק 51.9 (02.51.09) </t>
  </si>
  <si>
    <t xml:space="preserve">סה"כ עבודות עפר,כבישים ופיתוח (02.51) </t>
  </si>
  <si>
    <t xml:space="preserve">הנחה באחוזים ל עבודות עפר,כבישים ופיתוח (02.51) </t>
  </si>
  <si>
    <t xml:space="preserve">סה"כ לאחר הנחה עבודות עפר,כבישים ופיתוח (02.51) </t>
  </si>
  <si>
    <t>02.52</t>
  </si>
  <si>
    <t>שכבות אספלטיות במיסעות</t>
  </si>
  <si>
    <t>02.52.01</t>
  </si>
  <si>
    <t>פרק 52.1</t>
  </si>
  <si>
    <t>02.52.01.0070</t>
  </si>
  <si>
    <t>תא``צ 37.5 בעובי 12 ס``מ עם אגרגט גס גירי/דולמיטי סוג ב` וביטומן PG68-10.</t>
  </si>
  <si>
    <t xml:space="preserve">סה"כ פרק 52.1 (02.52.01) </t>
  </si>
  <si>
    <t xml:space="preserve">הנחה באחוזים ל פרק 52.1 (02.52.01) </t>
  </si>
  <si>
    <t xml:space="preserve">סה"כ לאחר הנחה פרק 52.1 (02.52.01) </t>
  </si>
  <si>
    <t>02.52.02</t>
  </si>
  <si>
    <t>פרק 52.2</t>
  </si>
  <si>
    <t>02.52.02.0010</t>
  </si>
  <si>
    <t>ציפוי יסוד באימולסיה ביטומנית בשיעור של 0.8-1.2 ליטר/מ``ר</t>
  </si>
  <si>
    <t>02.52.02.0040</t>
  </si>
  <si>
    <t>מישק התחברות אספלט קיים לאספלט חדש כולל ניסור.</t>
  </si>
  <si>
    <t xml:space="preserve">סה"כ פרק 52.2 (02.52.02) </t>
  </si>
  <si>
    <t xml:space="preserve">הנחה באחוזים ל פרק 52.2 (02.52.02) </t>
  </si>
  <si>
    <t xml:space="preserve">סה"כ לאחר הנחה פרק 52.2 (02.52.02) </t>
  </si>
  <si>
    <t xml:space="preserve">סה"כ שכבות אספלטיות במיסעות (02.52) </t>
  </si>
  <si>
    <t xml:space="preserve">הנחה באחוזים ל שכבות אספלטיות במיסעות (02.52) </t>
  </si>
  <si>
    <t xml:space="preserve">סה"כ לאחר הנחה שכבות אספלטיות במיסעות (02.52) </t>
  </si>
  <si>
    <t>02.57</t>
  </si>
  <si>
    <t>קווי מים ,ביוב וניקוז</t>
  </si>
  <si>
    <t>02.57.01</t>
  </si>
  <si>
    <t>פרק 57.1</t>
  </si>
  <si>
    <t>02.57.01.0056</t>
  </si>
  <si>
    <t>צינורות פלדה למי שתיה לפי ת``י 530 עם פאזה חדה לריתוך בקוטר ``2 עובי דופן ``5/32 עם עטיפה חיצונית פוליאתילן שחול תלת שכבתי וציפוי פנים מלט צמנט מונח בקרק ע לכ עומק</t>
  </si>
  <si>
    <t>02.57.01.0150</t>
  </si>
  <si>
    <t>צינורות פלדה בקוטר ``16 ועובי דופן ``3/16 עם ציפוי פנימי של מלט וצביעה חיצונית, מותקן גלוי</t>
  </si>
  <si>
    <t>02.57.01.0154</t>
  </si>
  <si>
    <t>צינורות פלדה בקוטר ``20 ועובי דופן ``3/16 עם ציפוי פנימי של מלט וצביעה חיצונית, מותקן גלוי</t>
  </si>
  <si>
    <t>02.57.01.0248</t>
  </si>
  <si>
    <t>צינורות פוליאתילן PE100 דרג 12.5 בקוטר 63 מ``מ</t>
  </si>
  <si>
    <t>02.57.01.0250</t>
  </si>
  <si>
    <t>צינורות פוליאתילן PE100 דרג 12.5 בקוטר 75 מ``מ</t>
  </si>
  <si>
    <t>02.57.01.0254</t>
  </si>
  <si>
    <t>צינורות פוליאתילן PE100 דרג 12.5 בקוטר 110 מ``מ</t>
  </si>
  <si>
    <t>02.57.01.0256</t>
  </si>
  <si>
    <t>צינורות פוליאתילן PE100 דרג 12.5 בקוטר 160 מ``מ</t>
  </si>
  <si>
    <t>02.57.01.0318</t>
  </si>
  <si>
    <t>מגוף טריז רחב/צר קוטר ``4</t>
  </si>
  <si>
    <t>02.57.01.0320</t>
  </si>
  <si>
    <t>מגוף טריז רחב/צר קוטר ``6</t>
  </si>
  <si>
    <t>02.57.01.0382</t>
  </si>
  <si>
    <t>שסתום אוויר משובל למים קוטר ``2</t>
  </si>
  <si>
    <t>02.57.01.0392</t>
  </si>
  <si>
    <t>ברזי כיבוי אש (הידרנט) חיצוני קוטר ``3, זקף חרושתי קוטר ``4 מאוגן ללא מתקן שבירה</t>
  </si>
  <si>
    <t>02.57.01.0402</t>
  </si>
  <si>
    <t>ברז כיבוי אש (הידרנט) בקוטר ``3 על זקיף חרושתי בקוטר ``4 לרבות מתקן שבירה בהתאם לפרט</t>
  </si>
  <si>
    <t>02.57.01.0454</t>
  </si>
  <si>
    <t>חיבור קו מים חדש מסוג כלשהו בקוטר ``4 לקו קיים מסוג כלשהוא בקוטר ``6-``4</t>
  </si>
  <si>
    <t>02.57.01.0484</t>
  </si>
  <si>
    <t>הכנה לחיבור ביתי בודד או חיבור להשקיה בקוטר ``2 (זקיף ``3) לפי פרט סטנדרטי לרבות מעבר מתחת ו/או קיר בטון ו/או גדר קיים עם שרוול P.V.C בקוטר 200 מ``מ במקו ם הנדרש</t>
  </si>
  <si>
    <t>02.57.01.0492</t>
  </si>
  <si>
    <t>הכנה לחיבור ביתי כפול או חיבור להשקייה בקוטר 2*2 (זקיף ``3) לפי פרט סטנדרי לרבות מעבר מתחת ו/או קיר בטון ו/או גדר קיים עם שרוול P.V.C בקוטר 200 מ``מ במק ום הנדרש</t>
  </si>
  <si>
    <t>02.57.01.0520</t>
  </si>
  <si>
    <t>סגירת צינור בסוף קו ע``י פקק קצה ארוך (ספיגוט) לצינורות לחץ HDPE) PE-100) דרג SDR-11) 16), או לצינורות פוליאתילן מצולב לרבות חיבור בריתוך, קוטר 110 מ``מ</t>
  </si>
  <si>
    <t>02.57.01.0523</t>
  </si>
  <si>
    <t>סגירת צינור בסוף קו ע``י פקק קצה ארוך (ספיגוט) לצינורות לחץ HDPE) PE-100) דרג SDR-11) 16), או לצינורות פוליאתילן מצולב לרבות חיבור בריתוך, קוטר 160 מ``מ</t>
  </si>
  <si>
    <t>02.57.01.0534</t>
  </si>
  <si>
    <t>קטעי שרוול מצינור פלדה שחור בקוטר ``8 עובי דופן ``5/32 לרבות השחלת הצינור, סנדלי סמך וסגירת הקצוות עם אטם חרושתי.</t>
  </si>
  <si>
    <t>02.57.01.0535</t>
  </si>
  <si>
    <t>קטעי שרוול מצינור פלדה שחור בקוטר ``10 עובי דופן ``5/32 לרבות השחלת הצינור, סנדלי סמך וסגירת הקצוות עם אטם חרושתי</t>
  </si>
  <si>
    <t>02.57.01.0536</t>
  </si>
  <si>
    <t>קטעי שרוול מצינור פלדה קוטר ``12 עובי דופן ``5/32 לרבות השחלת הצינור, סנדלי סמך וסגירת הקצוות עם אטם חרושתי</t>
  </si>
  <si>
    <t xml:space="preserve">סה"כ פרק 57.1 (02.57.01) </t>
  </si>
  <si>
    <t xml:space="preserve">הנחה באחוזים ל פרק 57.1 (02.57.01) </t>
  </si>
  <si>
    <t xml:space="preserve">סה"כ לאחר הנחה פרק 57.1 (02.57.01) </t>
  </si>
  <si>
    <t>02.57.02</t>
  </si>
  <si>
    <t>צינורות P.V.C</t>
  </si>
  <si>
    <t>02.57.02.0056</t>
  </si>
  <si>
    <t>צינורות PVC לביוב מסוג ``SN-8`` בקוטר 160 מ``מ, לפי ת``י 884, מונחים בקרקע בעומק עד 1.25 מ`</t>
  </si>
  <si>
    <t>02.57.02.0058</t>
  </si>
  <si>
    <t>צינורות PVC לביוב מסוג ``SN-8`` בקוטר 160 מ``מ, לפי ת``י 884, מונחים בקרקע בעומק מ- 1.26 מ` ועד 1.75 מ`</t>
  </si>
  <si>
    <t>02.57.02.0060</t>
  </si>
  <si>
    <t>צינורות PVC לביוב מסוג ``SN-8`` בקוטר 160 מ``מ, לפי ת``י 884, מונחים בקרקע בעומק מ - 1.76 מ` ועד 2.25 מ`</t>
  </si>
  <si>
    <t>02.57.02.0062</t>
  </si>
  <si>
    <t>צינורות PVC לביוב מסוג ``SN-8`` בקוטר 160 מ``מ, לפי ת``י 884, מונחים בקרקע בעומק מ- 2.26 מ` ועד 2.75 מ`</t>
  </si>
  <si>
    <t>02.57.02.0064</t>
  </si>
  <si>
    <t>צינורות PVC לביוב מסוג ``SN-8`` בקוטר 160 מ``מ, לפי ת``י 884, מונחים בקרקע בעומק מ- 2.76 מ` ועד 3.25 מ`</t>
  </si>
  <si>
    <t>02.57.02.0076</t>
  </si>
  <si>
    <t>צינורות PVC לביוב מסוג ``SN-8`` בקוטר 200 מ``מ, לפי ת``י 884, מונחים בקרקע בעומק מ- 1.26 מ` ועד 1.75 מ`</t>
  </si>
  <si>
    <t>02.57.02.0078</t>
  </si>
  <si>
    <t>צינורות PVC לביוב מסוג ``SN-8`` בקוטר 200 מ``מ, לפי ת``י 884, מונחים בקרקע בעומק מ- 1.76 מ` ועד 2.25 מ`</t>
  </si>
  <si>
    <t>02.57.02.0324</t>
  </si>
  <si>
    <t>תא בקרה מחוליות טרומיות בקוטר 80 ס``מ ובעומק עד 1.25 מטר לרבות תקרה טרומית לעומס 12.5 טון ומכסה לעומס 12.5 טון דוגמת דגם ``כרמל 33`` או ``כרמל 55 B125`` עם פתח בקוטר 50 ס``מ תוצרת ``וולפמן`` או ש``ע וסגר יציקת ברזל עם כיתוב ע``פ ובתיאום עם הרשות/תאגיד שיכלול סמל שם הרשות/תאגיד, שם המערכת וכו`.</t>
  </si>
  <si>
    <t>02.57.02.0326</t>
  </si>
  <si>
    <t>תא בקרה מחוליות טרומיות בקוטר 100 ס``מ ובעומק מ- 1.26 מ` ועד 1.75 מ` לרבות תקרה טרומית לעומס 12.5 טון ומכסה לעומס 12.5 טון דוגמת דגם ``כרמל 33`` או ``כרמל 55 B125`` עם פתח בקוטר 60 ס``מ תוצרת ``וולפמן`` או ש``ע וסגר יציקת ברזל עם כיתוב ע``פ ובתיאום עם הרשות/תאגיד שיכלול סמל שם הרשות/תאגיד, שם המערכת וכו`.</t>
  </si>
  <si>
    <t>02.57.02.0327</t>
  </si>
  <si>
    <t>תא בקרה מחוליות טרומיות בקוטר 100 ס``מ ובעומק מ - 1.76 מ` ועד 2.25 מ` לרבות תקרה טרומית לעומס 12.5 טון ומכסה לעומס 12.5 טון דוגמת דגם ``כרמל 33`` או ``כרמ ל 55 B125`` עם פתח בקוטר 60 ס``מ תוצרת ``וולפמן`` או ש``ע וסגר יציקת ברזל עם כיתוב ע``פ ובתיאום עם הרשות/תאגיד שיכלול סמל שם הרשות/תאגיד, שם המערכת וכו`.</t>
  </si>
  <si>
    <t>02.57.02.0328</t>
  </si>
  <si>
    <t>תא בקרה מחוליות טרומיות בקוטר 100 ס``מ ובעומק מ- 2.26 מ` ועד 2.75 מ` לרבות תקרה טרומית לעומס 12.5 טון ומכסה לעומס 12.5 טון דוגמת דגם ``כרמל 33`` או ``כרמל 55 B125`` עם פתח בקוטר 60 ס``מ תוצרת ``וולפמן`` או ש``ע וסגר יציקת ברזל עם כיתוב ע``פ ובתיאום עם הרשות/תאגיד שיכלול סמל שם הרשות/תאגיד, שם המערכת וכו`.</t>
  </si>
  <si>
    <t>02.57.02.0330</t>
  </si>
  <si>
    <t>תא בקרה מחוליות טרומיות בקוטר 125 ס``מ ובעומק מט מ - 2.76 מ` ועד 3.25 מ` לרבות תקרה טרומית לעומס 12.5 טון ומכסה לעומס 12.5 טון דוגמת דגם ``כרמל 33`` או ``כרמל 55 B125`` עם פתח בקוטר 60 ס``מ תוצרת ``וולפמן`` או ש``ע וסגר יציקת ברזל עם כיתוב ע``פ ובתיאום עם הרשות/תאגיד שיכלול סמל שם הרשות/תאגיד, שם המערכת וכו` .</t>
  </si>
  <si>
    <t>02.57.02.0476</t>
  </si>
  <si>
    <t>תוספת מחיר לתא בקרה בקוטר 80 ס``מ עבור תקרות ומכסים לעומס 40 טון דוגמת דגם כרמל 33 או כרמל 55 תוצרת וולפמן או ש``י עם סגר יציקת ברזל</t>
  </si>
  <si>
    <t>02.57.02.0478</t>
  </si>
  <si>
    <t>תוספת מחיר לתא בקרה בקוטר 100 ס``מ עבור תקרות ומכסים לעומס 40 טון דוגמת דגם כרמל 33 או כרמל 55 תוצרת וולפמן או ש``י עם סגר יציקת ברזל</t>
  </si>
  <si>
    <t>02.57.02.0480</t>
  </si>
  <si>
    <t>תוספת מחיר לתא בקרה בקוטר 125 ס``מ עבור תקרות ומכסים לעומס 40 טון דוגמת דגם כרמל 33 או כרמל 55 תוצרת וולפמן או ש``י עם סגר יציקת ברזל</t>
  </si>
  <si>
    <t>02.57.02.0496</t>
  </si>
  <si>
    <t>תוספת למחיר שוחה בכל קוטר עבור מפל חיצוני לביוב בקוטר 160 מ``מ ובכל עומק בהתאם לפרט</t>
  </si>
  <si>
    <t>02.57.02.0498</t>
  </si>
  <si>
    <t>תוספת למחיר שוחה בכל קוטר עבור מפל חיצוני לביוב בקוטר 200 מ``מ ובכל עומק בהתאם לפרט</t>
  </si>
  <si>
    <t>02.57.02.0508</t>
  </si>
  <si>
    <t>חיבור קו ביוב חדש בקוטר 160 מ``מ לתא בקרה קיים בכל קוטר ובכל עומק לרבות גילוי התא הקיים אם יידרש, כל הדרוש להפסקה זמנית של הזרמת ביוב, עבודה בשעות לא ש גרתיות, בצוע קדח, מחבר איטביב או ש``ע, סידור המתעלים (עיבוד) ומילוי חוזר לפי פרט סטנדרטי לתא בקרה</t>
  </si>
  <si>
    <t>02.57.02.0510</t>
  </si>
  <si>
    <t>חיבור קו ביוב חדש בקוטר 200 מ``מ לתא בקרה קיים בכל קוטר ובכל עומק לרבות גילוי התא הקיים אם יידרש, כל הדרוש להפסקה זמנית של הזרמת ביוב, עבודה בשעות לא ש גרתיות, בצוע קדח, מחבר איטביב או ש``ע, סידור המתעלים (עיבוד) ומילוי חוזר לפי פרט סטנדרטי לתא בקרה</t>
  </si>
  <si>
    <t>02.57.02.0524</t>
  </si>
  <si>
    <t>תוספת מחיר עבור הקמת תא בקרה בכל קוטר ובכל עומק על קו ביוב קיים ובכל קוטר ובכל עומק לרבות כל הנדרש להתקנת מחברי שוחה בכל הכניסות ויציאות, כל הנדרש להפ סקה זמנית של זרימת הביוב, עבודה בשעות לא שגרתיות, סידור המתעלים (עיבוד) הכל בהתאם לפרט סטנדרטי לתא בקרה.</t>
  </si>
  <si>
    <t>02.57.02.0530</t>
  </si>
  <si>
    <t>הכנה לחיבור מגרש לביוב מצינור SN8 PVC לפי ת``י 884 בקוטר 160 מ``מ ובכל עומק לרבות סגירת קצה הצינור בפקק PVC, מעבר דרך או מתחת לקיר בטון/גדר וכל ההכנות ו הסידורים לצילום וידאו</t>
  </si>
  <si>
    <t xml:space="preserve">סה"כ צינורות P.V.C (02.57.02) </t>
  </si>
  <si>
    <t xml:space="preserve">הנחה באחוזים ל צינורות P.V.C (02.57.02) </t>
  </si>
  <si>
    <t xml:space="preserve">סה"כ לאחר הנחה צינורות P.V.C (02.57.02) </t>
  </si>
  <si>
    <t>02.57.09</t>
  </si>
  <si>
    <t>שונות</t>
  </si>
  <si>
    <t>02.57.09.0180</t>
  </si>
  <si>
    <t>בדיקת לחץ, חיטוי ושטיפה של קטעי קוי מים קיימים בכל קוטר על כל מרכיבהם לרבות הסידורים וההכנות הדרושים, סגירת מים וניתוק זמני של צרכנים מקומיים בתאום עם הרשות/תאגיד, כל הדרוש לביצוע הבדיקה וחיטוי באופן מושלם</t>
  </si>
  <si>
    <t>02.57.09.0300</t>
  </si>
  <si>
    <t>ניקוי ושטיפה של קווי ביוב בקטרים ``8-``6</t>
  </si>
  <si>
    <t>02.57.09.0330</t>
  </si>
  <si>
    <t>ניקוי ושטיפה של קתאי בקרה בקוטר 80 ס``מ ובעומק כלשהו</t>
  </si>
  <si>
    <t>02.57.09.0340</t>
  </si>
  <si>
    <t>ניקוי ושטיפה של תאי בקרה בקוטר 100 ס``מ ובעומק כלשהו</t>
  </si>
  <si>
    <t>02.57.09.0350</t>
  </si>
  <si>
    <t>ניקוי ושטיפה של תאי בקרה בקוטר 125 ס``מ ובעומק כלשהו</t>
  </si>
  <si>
    <t>02.57.09.0370</t>
  </si>
  <si>
    <t>צילום קווי ביוב ו/או מים בכל קוטר שהוא</t>
  </si>
  <si>
    <t>02.57.09.0440</t>
  </si>
  <si>
    <t>החלפת תקרהכולל הכל בתא בקוטר 100 ס``מ, קוטר הפקק 60 ס``מ מתאימה לעומס כבד דגם D-400</t>
  </si>
  <si>
    <t>02.57.09.0480</t>
  </si>
  <si>
    <t>החלפת מכסה כולל הכל בקוטר 60 ס``מ ב.ב. לעומס כבד, דגם D-400</t>
  </si>
  <si>
    <t>02.57.09.0510</t>
  </si>
  <si>
    <t>שיקום מלא של תא ביקורת קיים בכל קוטר בעומק עד 2.0 מ` כולל ניקוי התא, פינוי פסולת, חול, חצץ או כל חומר אחר בתא, שטיפת התא, שאיבת השפכים במעלה הקו על מנ ת לאפשר ביצוע העבודה ביבש, שימוש באמצעי מיגון לעבודה בתוך תא, נקיטת אמצעי בטיחות כמפורט במפרטים, תיקון עיבודים, ראההמשך פירוט בסעיף הבא (57.9.511)</t>
  </si>
  <si>
    <t>02.57.09.0520</t>
  </si>
  <si>
    <t>שיקום מלא של תא בקורת בכל קוטר בעומק מעל 2.01 מ` כולל ניקוי ושטיפת התא, פינוי הפסולת ומשקעים, שאיבת השפכים במעלה הקו על מנת לאפשר ביצוע העבודה ביבש, ש ימוש באמצעי מיגון לעבודה בתוך תא ונקיטת אמצעי בטיחות כנדרש, תיקון עיבודים, ראה המשך פירוט בסעיף הבא (57.9.521)</t>
  </si>
  <si>
    <t>02.57.09.0550</t>
  </si>
  <si>
    <t>שיקום עיבוד בתא קיים בכל עומק ובכל קוטר שהוא פעיל כולל טיפול בזרימת הביוב במעלה הקו וכו`, שבירת עיבוד קיים, סילוק הפסולת, ביצוע עיבוד חדש תוך כדי שימו ש בבטון מהיר התקשות הכל קומפלט לקבלת עיבוד מושלם</t>
  </si>
  <si>
    <t xml:space="preserve">סה"כ שונות (02.57.09) </t>
  </si>
  <si>
    <t xml:space="preserve">הנחה באחוזים ל שונות (02.57.09) </t>
  </si>
  <si>
    <t xml:space="preserve">סה"כ לאחר הנחה שונות (02.57.09) </t>
  </si>
  <si>
    <t xml:space="preserve">סה"כ קווי מים ,ביוב וניקוז (02.57) </t>
  </si>
  <si>
    <t xml:space="preserve">הנחה באחוזים ל קווי מים ,ביוב וניקוז (02.57) </t>
  </si>
  <si>
    <t xml:space="preserve">סה"כ לאחר הנחה קווי מים ,ביוב וניקוז (02.57) </t>
  </si>
  <si>
    <t xml:space="preserve">סה"כ כבישים 41,40,50 (02) </t>
  </si>
  <si>
    <t xml:space="preserve">הנחה באחוזים ל כבישים 41,40,50 (02) </t>
  </si>
  <si>
    <t xml:space="preserve">סה"כ לאחר הנחה כבישים 41,40,50 (02) </t>
  </si>
  <si>
    <t>03</t>
  </si>
  <si>
    <t>כביש הטבעת</t>
  </si>
  <si>
    <t>03.51</t>
  </si>
  <si>
    <t>פרק 51</t>
  </si>
  <si>
    <t>03.51.01</t>
  </si>
  <si>
    <t>03.51.01.0025</t>
  </si>
  <si>
    <t>03.51.01.0110</t>
  </si>
  <si>
    <t>03.51.01.0130</t>
  </si>
  <si>
    <t>03.51.01.0450</t>
  </si>
  <si>
    <t>פירוק והריסת מתקני כניסה יציאה של מעבירי מים ( עד קוטר צינור 150 ס``מ) כולל רצפה, כנפיים, ריפרפ וכל הדרוש לרבות פינוי וסילוק.</t>
  </si>
  <si>
    <t>03.51.01.0520</t>
  </si>
  <si>
    <t>קרצוף מיסעת אספלט קיים בעובי 1-5 ס``מ לרבות טאטוא, פינוי וסילוק. המחיר הינו לשטח עד 1,000 מ``ר.</t>
  </si>
  <si>
    <t>03.51.01.0999</t>
  </si>
  <si>
    <t>סתימת מעביר מים קיים</t>
  </si>
  <si>
    <t xml:space="preserve">סה"כ פרק 51.1 (03.51.01) </t>
  </si>
  <si>
    <t xml:space="preserve">הנחה באחוזים ל פרק 51.1 (03.51.01) </t>
  </si>
  <si>
    <t xml:space="preserve">סה"כ לאחר הנחה פרק 51.1 (03.51.01) </t>
  </si>
  <si>
    <t>03.51.02</t>
  </si>
  <si>
    <t>03.51.02.0005</t>
  </si>
  <si>
    <t>03.51.02.0020</t>
  </si>
  <si>
    <t>03.51.02.0170</t>
  </si>
  <si>
    <t xml:space="preserve">סה"כ פרק 51.2 (03.51.02) </t>
  </si>
  <si>
    <t xml:space="preserve">הנחה באחוזים ל פרק 51.2 (03.51.02) </t>
  </si>
  <si>
    <t xml:space="preserve">סה"כ לאחר הנחה פרק 51.2 (03.51.02) </t>
  </si>
  <si>
    <t>03.51.03</t>
  </si>
  <si>
    <t>03.51.03.0010</t>
  </si>
  <si>
    <t>03.51.03.0110</t>
  </si>
  <si>
    <t xml:space="preserve">סה"כ פרק 51.3 (03.51.03) </t>
  </si>
  <si>
    <t xml:space="preserve">הנחה באחוזים ל פרק 51.3 (03.51.03) </t>
  </si>
  <si>
    <t xml:space="preserve">סה"כ לאחר הנחה פרק 51.3 (03.51.03) </t>
  </si>
  <si>
    <t>03.51.04</t>
  </si>
  <si>
    <t>03.51.04.0020</t>
  </si>
  <si>
    <t>03.51.04.0050</t>
  </si>
  <si>
    <t xml:space="preserve">סה"כ פרק 51.4 (03.51.04) </t>
  </si>
  <si>
    <t xml:space="preserve">הנחה באחוזים ל פרק 51.4 (03.51.04) </t>
  </si>
  <si>
    <t xml:space="preserve">סה"כ לאחר הנחה פרק 51.4 (03.51.04) </t>
  </si>
  <si>
    <t>03.51.09</t>
  </si>
  <si>
    <t>03.51.09.0050</t>
  </si>
  <si>
    <t xml:space="preserve">סה"כ פרק 51.9 (03.51.09) </t>
  </si>
  <si>
    <t xml:space="preserve">הנחה באחוזים ל פרק 51.9 (03.51.09) </t>
  </si>
  <si>
    <t xml:space="preserve">סה"כ לאחר הנחה פרק 51.9 (03.51.09) </t>
  </si>
  <si>
    <t xml:space="preserve">סה"כ פרק 51 (03.51) </t>
  </si>
  <si>
    <t xml:space="preserve">הנחה באחוזים ל פרק 51 (03.51) </t>
  </si>
  <si>
    <t xml:space="preserve">סה"כ לאחר הנחה פרק 51 (03.51) </t>
  </si>
  <si>
    <t>03.52</t>
  </si>
  <si>
    <t>פרק 52</t>
  </si>
  <si>
    <t>03.52.01</t>
  </si>
  <si>
    <t>03.52.01.0180</t>
  </si>
  <si>
    <t>תא``צ 19 בעובי 4 ס``מ עם אגרגט גס גירי/דולמיטי סוג א` וביטומן PG70-10.</t>
  </si>
  <si>
    <t>03.52.01.0200</t>
  </si>
  <si>
    <t>תא``צ 19 בעובי 5 ס``מ עם אגרגט גס גירי/דולמיטי סוג א` וביטומן PG70-10.</t>
  </si>
  <si>
    <t xml:space="preserve">סה"כ פרק 52.1 (03.52.01) </t>
  </si>
  <si>
    <t xml:space="preserve">הנחה באחוזים ל פרק 52.1 (03.52.01) </t>
  </si>
  <si>
    <t xml:space="preserve">סה"כ לאחר הנחה פרק 52.1 (03.52.01) </t>
  </si>
  <si>
    <t>03.52.02</t>
  </si>
  <si>
    <t>03.52.02.0010</t>
  </si>
  <si>
    <t>03.52.02.0020</t>
  </si>
  <si>
    <t>ציפוי מאחה באימולסיה ביטומנית בשיעור של 0.3 ליטר/מ``ר</t>
  </si>
  <si>
    <t>03.52.02.0040</t>
  </si>
  <si>
    <t xml:space="preserve">סה"כ פרק 52.2 (03.52.02) </t>
  </si>
  <si>
    <t xml:space="preserve">הנחה באחוזים ל פרק 52.2 (03.52.02) </t>
  </si>
  <si>
    <t xml:space="preserve">סה"כ לאחר הנחה פרק 52.2 (03.52.02) </t>
  </si>
  <si>
    <t xml:space="preserve">סה"כ פרק 52 (03.52) </t>
  </si>
  <si>
    <t xml:space="preserve">הנחה באחוזים ל פרק 52 (03.52) </t>
  </si>
  <si>
    <t xml:space="preserve">סה"כ לאחר הנחה פרק 52 (03.52) </t>
  </si>
  <si>
    <t xml:space="preserve">סה"כ כביש הטבעת (03) </t>
  </si>
  <si>
    <t xml:space="preserve">הנחה באחוזים ל כביש הטבעת (03) </t>
  </si>
  <si>
    <t xml:space="preserve">סה"כ לאחר הנחה כביש הטבעת (03) </t>
  </si>
  <si>
    <t>04</t>
  </si>
  <si>
    <t>שצ``פים</t>
  </si>
  <si>
    <t>04.40</t>
  </si>
  <si>
    <t>פיתוח האתר</t>
  </si>
  <si>
    <t>04.40.01</t>
  </si>
  <si>
    <t>ריצוף שבילים, מדרכות</t>
  </si>
  <si>
    <t>04.40.01.0010</t>
  </si>
  <si>
    <t>משטח בטון ב-30 לשבילים, מדרכות ומתחת למתקני משחק, יצוק באתר בעובי 10 ס``מ, כולל רשת ברזל מרותכת קוטר 8 כל 20/20 ס``מ והחלקת פני הבטון סרוק לרבות מישקים .</t>
  </si>
  <si>
    <t>04.40.01.0020</t>
  </si>
  <si>
    <t xml:space="preserve">סה"כ ריצוף שבילים, מדרכות (04.40.01) </t>
  </si>
  <si>
    <t xml:space="preserve">הנחה באחוזים ל ריצוף שבילים, מדרכות (04.40.01) </t>
  </si>
  <si>
    <t xml:space="preserve">סה"כ לאחר הנחה ריצוף שבילים, מדרכות (04.40.01) </t>
  </si>
  <si>
    <t xml:space="preserve">סה"כ פיתוח האתר (04.40) </t>
  </si>
  <si>
    <t xml:space="preserve">הנחה באחוזים ל פיתוח האתר (04.40) </t>
  </si>
  <si>
    <t xml:space="preserve">סה"כ לאחר הנחה פיתוח האתר (04.40) </t>
  </si>
  <si>
    <t>04.41</t>
  </si>
  <si>
    <t>04.41.01</t>
  </si>
  <si>
    <t>04.41.01.0010</t>
  </si>
  <si>
    <t>04.41.01.0020</t>
  </si>
  <si>
    <t>04.41.01.0030</t>
  </si>
  <si>
    <t>04.41.01.0040</t>
  </si>
  <si>
    <t>04.41.01.0050</t>
  </si>
  <si>
    <t xml:space="preserve">סה"כ קרקע לשתילה וחיפוי קרקע (04.41.01) </t>
  </si>
  <si>
    <t xml:space="preserve">הנחה באחוזים ל קרקע לשתילה וחיפוי קרקע (04.41.01) </t>
  </si>
  <si>
    <t xml:space="preserve">סה"כ לאחר הנחה קרקע לשתילה וחיפוי קרקע (04.41.01) </t>
  </si>
  <si>
    <t>04.41.02</t>
  </si>
  <si>
    <t>04.41.02.0020</t>
  </si>
  <si>
    <t>04.41.02.0030</t>
  </si>
  <si>
    <t>04.41.02.0040</t>
  </si>
  <si>
    <t>04.41.02.0050</t>
  </si>
  <si>
    <t>04.41.02.0060</t>
  </si>
  <si>
    <t>צינור פוליאתילן בקוטר 50 מ``מ דרג 6 .</t>
  </si>
  <si>
    <t>04.41.02.0070</t>
  </si>
  <si>
    <t>צינור פוליאתילן בקוטר 63 מ``מ דרג 6 .</t>
  </si>
  <si>
    <t>04.41.02.0080</t>
  </si>
  <si>
    <t>04.41.02.0090</t>
  </si>
  <si>
    <t>04.41.02.0120</t>
  </si>
  <si>
    <t>04.41.02.0130</t>
  </si>
  <si>
    <t>04.41.02.0140</t>
  </si>
  <si>
    <t>אל נגר ממטיר/מתז בקוטר ``3/4-``1/2.</t>
  </si>
  <si>
    <t>04.41.02.0150</t>
  </si>
  <si>
    <t>ממטיר רוטרי דגם PRS-40 עם ראש אפור מוושת ל 2.8 אטמוספרות או ש``ע כולל פיה רוטורית תואמת לתוכנית ההשקיה וחיבור הממטיר למקומו.</t>
  </si>
  <si>
    <t>04.41.02.0170</t>
  </si>
  <si>
    <t>04.41.02.0180</t>
  </si>
  <si>
    <t>ראש מערכת קוטר ``2 לטפטוף והמטרה ללא הפעלות מופעל ע``י בקר השקיה לפי כמות,כולל מד לחץ,מגוף הידראולי ראשי מברונזה,מד מים עם פלט חשמלי או הידרומטר,שני מסנ נים,מקטין לחץ,וסת לחץ,משחרר אויר אוטומטי כדוגמת א.ר.י או שו``ע,מגוף אלכסון,ברז גן ``3/4 יציאה למי פיקוד וברזיה ואביזרי חיבור מודולרים מסוג פלאסון/שו``ע</t>
  </si>
  <si>
    <t>04.41.02.0190</t>
  </si>
  <si>
    <t>תוספת לראש מערכת עבור הפעלה בקוטר ``2 הכוללת מגוף הידראולי מברונזה עם רקורד,ברזון תלת דרכי, התפצלות ממניפול ואביזרי חיבור.</t>
  </si>
  <si>
    <t>04.41.02.0200</t>
  </si>
  <si>
    <t>04.41.02.0210</t>
  </si>
  <si>
    <t>04.41.02.0220</t>
  </si>
  <si>
    <t>04.41.02.0230</t>
  </si>
  <si>
    <t>04.41.02.0240</t>
  </si>
  <si>
    <t>04.41.02.0250</t>
  </si>
  <si>
    <t>חיבור למקור מים להשקייה בקוטר של ``2 מצינור מים קיים, כולל מד- מים, חפירה, גילוי הצנרת, תיאומים, אישורים, מגופים, הכל לפי דרישות ספק המים לפי פרט.</t>
  </si>
  <si>
    <t>04.41.02.0270</t>
  </si>
  <si>
    <t>04.41.02.0280</t>
  </si>
  <si>
    <t>04.41.02.0290</t>
  </si>
  <si>
    <t>04.41.02.0320</t>
  </si>
  <si>
    <t>04.41.02.0330</t>
  </si>
  <si>
    <t xml:space="preserve">סה"כ עבודות השקיה (04.41.02) </t>
  </si>
  <si>
    <t xml:space="preserve">הנחה באחוזים ל עבודות השקיה (04.41.02) </t>
  </si>
  <si>
    <t xml:space="preserve">סה"כ לאחר הנחה עבודות השקיה (04.41.02) </t>
  </si>
  <si>
    <t>04.41.03</t>
  </si>
  <si>
    <t>04.41.03.0010</t>
  </si>
  <si>
    <t>04.41.03.0020</t>
  </si>
  <si>
    <t>04.41.03.0030</t>
  </si>
  <si>
    <t>04.41.03.0040</t>
  </si>
  <si>
    <t>04.41.03.0060</t>
  </si>
  <si>
    <t>מרבדי דשא למדרך מזנים שונים. המחיר כולל - תיחוח ויישור פני שטח, פיזור הצנעת דשנים - כימי, קומפוסט, איטי תמס והצנעתם, יישור פני שטח, טיפול במזיקים פריס ה, הידוק והשקיית הנחתה.</t>
  </si>
  <si>
    <t>04.41.03.0070</t>
  </si>
  <si>
    <t>04.41.03.0080</t>
  </si>
  <si>
    <t>04.41.03.0090</t>
  </si>
  <si>
    <t>04.41.03.0100</t>
  </si>
  <si>
    <t>04.41.03.0120</t>
  </si>
  <si>
    <t>04.41.03.0140</t>
  </si>
  <si>
    <t>04.41.03.0150</t>
  </si>
  <si>
    <t>04.41.03.0160</t>
  </si>
  <si>
    <t>04.41.03.0170</t>
  </si>
  <si>
    <t>04.41.03.0180</t>
  </si>
  <si>
    <t>עצים גודל 8.5 לפחות מתוך קבוצה ב`</t>
  </si>
  <si>
    <t>04.41.03.0190</t>
  </si>
  <si>
    <t xml:space="preserve">סה"כ שתילה ונטיעה (04.41.03) </t>
  </si>
  <si>
    <t xml:space="preserve">הנחה באחוזים ל שתילה ונטיעה (04.41.03) </t>
  </si>
  <si>
    <t xml:space="preserve">סה"כ לאחר הנחה שתילה ונטיעה (04.41.03) </t>
  </si>
  <si>
    <t xml:space="preserve">סה"כ עבודות גינון והשקיה (04.41) </t>
  </si>
  <si>
    <t xml:space="preserve">הנחה באחוזים ל עבודות גינון והשקיה (04.41) </t>
  </si>
  <si>
    <t xml:space="preserve">סה"כ לאחר הנחה עבודות גינון והשקיה (04.41) </t>
  </si>
  <si>
    <t>04.42</t>
  </si>
  <si>
    <t>ריהוט חוץ</t>
  </si>
  <si>
    <t>04.42.01</t>
  </si>
  <si>
    <t>ריהוט גן והצללות</t>
  </si>
  <si>
    <t>04.42.01.0010</t>
  </si>
  <si>
    <t>ברזיה אביב, מק``ט 2611 תצורת שחם אריכא או ש``ע. הברזיה מעוגנת לקרקע</t>
  </si>
  <si>
    <t>04.42.01.0020</t>
  </si>
  <si>
    <t>אשפון לוטוס 75 מבטון כולל פח מגולוון 45 ליטר ומכסה נירוסטה קשורים בשרשרת, מק``ט 3525 תוצרת שחם אריכא או ש``ע. האשפתון מעוגן לקרקע , גימור מרקם סומסום כורכרי בהיר.</t>
  </si>
  <si>
    <t xml:space="preserve">סה"כ ריהוט גן והצללות (04.42.01) </t>
  </si>
  <si>
    <t xml:space="preserve">הנחה באחוזים ל ריהוט גן והצללות (04.42.01) </t>
  </si>
  <si>
    <t xml:space="preserve">סה"כ לאחר הנחה ריהוט גן והצללות (04.42.01) </t>
  </si>
  <si>
    <t>04.42.04</t>
  </si>
  <si>
    <t>אשפתונים וברזיות</t>
  </si>
  <si>
    <t>04.42.04.0010</t>
  </si>
  <si>
    <t>בריכת ניקוז / שוקת לכלבים במידות 30/40 ס``מ ובעומק 35 ס``מ לרבות מכסה מיצקת ברזל ויציאה לצינור פלסטי ``2.</t>
  </si>
  <si>
    <t xml:space="preserve">סה"כ אשפתונים וברזיות (04.42.04) </t>
  </si>
  <si>
    <t xml:space="preserve">הנחה באחוזים ל אשפתונים וברזיות (04.42.04) </t>
  </si>
  <si>
    <t xml:space="preserve">סה"כ לאחר הנחה אשפתונים וברזיות (04.42.04) </t>
  </si>
  <si>
    <t xml:space="preserve">סה"כ ריהוט חוץ (04.42) </t>
  </si>
  <si>
    <t xml:space="preserve">הנחה באחוזים ל ריהוט חוץ (04.42) </t>
  </si>
  <si>
    <t xml:space="preserve">סה"כ לאחר הנחה ריהוט חוץ (04.42) </t>
  </si>
  <si>
    <t>04.51</t>
  </si>
  <si>
    <t>עבודות עפר, כבישים ופיתוח</t>
  </si>
  <si>
    <t>04.51.01</t>
  </si>
  <si>
    <t>עבודות הכנה ופירוק שונות</t>
  </si>
  <si>
    <t>04.51.01.0010</t>
  </si>
  <si>
    <t>04.51.01.0020</t>
  </si>
  <si>
    <t>כריתה ו/או עקירה של עצים, לרבות שורשים, לרבות בית השורשים בעומק עד 1.0 מ` כולל פינוי וסילוק.</t>
  </si>
  <si>
    <t xml:space="preserve">סה"כ עבודות הכנה ופירוק שונות (04.51.01) </t>
  </si>
  <si>
    <t xml:space="preserve">הנחה באחוזים ל עבודות הכנה ופירוק שונות (04.51.01) </t>
  </si>
  <si>
    <t xml:space="preserve">סה"כ לאחר הנחה עבודות הכנה ופירוק שונות (04.51.01) </t>
  </si>
  <si>
    <t>04.51.02</t>
  </si>
  <si>
    <t>עבודות עפר</t>
  </si>
  <si>
    <t>04.51.02.0010</t>
  </si>
  <si>
    <t>הידוק שטחים (שתית) בבקרה מלאה לאחר חפירה/חישוף.</t>
  </si>
  <si>
    <t>04.51.02.0020</t>
  </si>
  <si>
    <t>חפירה ו/או חציבה בכל סוגי סלע וקרקע עד 2,000 מ``ק .</t>
  </si>
  <si>
    <t>04.51.02.0030</t>
  </si>
  <si>
    <t>טיפול בחומר חפור/חצוב, לצורך שימוש חוזר כמילוי באתר, כולל מיון וניפוי, גריסה, הפרדת הפסולת (אם ישנה) והתאמתו לחומר נברר, או לדרישת המפרט המיוחד, לרבות איחסונו, העמסתו, הובלתו משטחי החפירה/גריסה לאזורי המילוי, פיזור והידוק מבוקר לפי המפרט הכללי בשכבות בעובי עד 20 ס``מ. ישולם לפי מ``ק מילוי מהודק בשטח.</t>
  </si>
  <si>
    <t xml:space="preserve">סה"כ עבודות עפר (04.51.02) </t>
  </si>
  <si>
    <t xml:space="preserve">הנחה באחוזים ל עבודות עפר (04.51.02) </t>
  </si>
  <si>
    <t xml:space="preserve">סה"כ לאחר הנחה עבודות עפר (04.51.02) </t>
  </si>
  <si>
    <t>04.51.03</t>
  </si>
  <si>
    <t>מצעים ומי</t>
  </si>
  <si>
    <t>04.51.03.0010</t>
  </si>
  <si>
    <t xml:space="preserve">סה"כ מצעים ומי (04.51.03) </t>
  </si>
  <si>
    <t xml:space="preserve">הנחה באחוזים ל מצעים ומי (04.51.03) </t>
  </si>
  <si>
    <t xml:space="preserve">סה"כ לאחר הנחה מצעים ומי (04.51.03) </t>
  </si>
  <si>
    <t xml:space="preserve">סה"כ עבודות עפר, כבישים ופיתוח (04.51) </t>
  </si>
  <si>
    <t xml:space="preserve">הנחה באחוזים ל עבודות עפר, כבישים ופיתוח (04.51) </t>
  </si>
  <si>
    <t xml:space="preserve">סה"כ לאחר הנחה עבודות עפר, כבישים ופיתוח (04.51) </t>
  </si>
  <si>
    <t xml:space="preserve">סה"כ שצ``פים (04) </t>
  </si>
  <si>
    <t xml:space="preserve">הנחה באחוזים ל שצ``פים (04) </t>
  </si>
  <si>
    <t xml:space="preserve">סה"כ לאחר הנחה שצ``פים (04) </t>
  </si>
  <si>
    <t>05</t>
  </si>
  <si>
    <t>מגרשים</t>
  </si>
  <si>
    <t>05.02</t>
  </si>
  <si>
    <t>עבודות בטון וקירות תומכים</t>
  </si>
  <si>
    <t>05.02.01</t>
  </si>
  <si>
    <t>קירות תומכים - כובד</t>
  </si>
  <si>
    <t>05.02.01.0010</t>
  </si>
  <si>
    <t>קיר כובד בטון ב-20, בגובה עד 4.0 מ` עם חזית אבן פראית/ אבן לקט. התשלום כולל עב` חפירה/חציבה, יסוד, נקזים, תפרים, עיבוד ראש קיר מבטון עם פאזות וזיון, מ ילוי גרנולרי בגב הקיר, נקז מבניה יבשה/יריעת ניקוז, האבנים ובנייתן, כיחול וכל הנדרש לביצוע הקיר לפי התכניות והמפרט וימדד לפי נפח הבטון יצוק נטו.</t>
  </si>
  <si>
    <t xml:space="preserve">סה"כ קירות תומכים - כובד (05.02.01) </t>
  </si>
  <si>
    <t xml:space="preserve">הנחה באחוזים ל קירות תומכים - כובד (05.02.01) </t>
  </si>
  <si>
    <t xml:space="preserve">סה"כ לאחר הנחה קירות תומכים - כובד (05.02.01) </t>
  </si>
  <si>
    <t xml:space="preserve">סה"כ עבודות בטון וקירות תומכים (05.02) </t>
  </si>
  <si>
    <t xml:space="preserve">הנחה באחוזים ל עבודות בטון וקירות תומכים (05.02) </t>
  </si>
  <si>
    <t xml:space="preserve">סה"כ לאחר הנחה עבודות בטון וקירות תומכים (05.02) </t>
  </si>
  <si>
    <t>05.40</t>
  </si>
  <si>
    <t>פיתוח נופי</t>
  </si>
  <si>
    <t>05.40.70</t>
  </si>
  <si>
    <t>קירות כובד וגדרות בטון</t>
  </si>
  <si>
    <t>05.40.70.0010</t>
  </si>
  <si>
    <t>פילר חשמל ותקשורת מבטון מזויין ב-30 בגובה 150 ס``מ, חיפוי מאבן לקט ועיבוד קופינג מאבן טבעית. סוג הבניה - פראית מטיפוס משתלב. סוג עיבוד האבן טבעית. המחי ר כולל את הבטון מזויין, חפירת יסודות, היסודות, חיפוי כל חלקי הקיר הגלויים מעל פני האדמה/ ריצוף, קופינג מאבן טבעית שטוחה בעובי 6 ס``מ, צביעת החלק הפנימי</t>
  </si>
  <si>
    <t>05.40.70.0020</t>
  </si>
  <si>
    <t>פילר טלפון מבטון מזויין ב-30 בגובה 150 ס``מ, חיפוי מאבן לקט ועיבוד קופינג מאבן טבעית. סוג הבניה - פראית מטיפוס משתלב. סוג עיבוד האבן טבעית. המחיר כולל את הבטון מזויין, חפירת יסודות, היסודות, חיפוי כל חלקי הקיר הגלויים מעל פני האדמה/ ריצוף, קופינג מאבן טבעית שטוחה בעובי 6 ס``מ, צביעת החלק הפנימי בצבע ס</t>
  </si>
  <si>
    <t xml:space="preserve">סה"כ קירות כובד וגדרות בטון (05.40.70) </t>
  </si>
  <si>
    <t xml:space="preserve">הנחה באחוזים ל קירות כובד וגדרות בטון (05.40.70) </t>
  </si>
  <si>
    <t xml:space="preserve">סה"כ לאחר הנחה קירות כובד וגדרות בטון (05.40.70) </t>
  </si>
  <si>
    <t xml:space="preserve">סה"כ פיתוח נופי (05.40) </t>
  </si>
  <si>
    <t xml:space="preserve">הנחה באחוזים ל פיתוח נופי (05.40) </t>
  </si>
  <si>
    <t xml:space="preserve">סה"כ לאחר הנחה פיתוח נופי (05.40) </t>
  </si>
  <si>
    <t>05.51</t>
  </si>
  <si>
    <t>05.51.02</t>
  </si>
  <si>
    <t>05.51.02.0010</t>
  </si>
  <si>
    <t>05.51.02.0020</t>
  </si>
  <si>
    <t>05.51.02.0030</t>
  </si>
  <si>
    <t>חפירה ו/או חציבה ליסודות עוברים, הרחבות וכדי לעומק כלשהו</t>
  </si>
  <si>
    <t xml:space="preserve">סה"כ עבודות עפר (05.51.02) </t>
  </si>
  <si>
    <t xml:space="preserve">הנחה באחוזים ל עבודות עפר (05.51.02) </t>
  </si>
  <si>
    <t xml:space="preserve">סה"כ לאחר הנחה עבודות עפר (05.51.02) </t>
  </si>
  <si>
    <t>05.51.03</t>
  </si>
  <si>
    <t>מצעים ומילוי מובא</t>
  </si>
  <si>
    <t>05.51.03.0010</t>
  </si>
  <si>
    <t>05.51.03.0020</t>
  </si>
  <si>
    <t xml:space="preserve">סה"כ מצעים ומילוי מובא (05.51.03) </t>
  </si>
  <si>
    <t xml:space="preserve">הנחה באחוזים ל מצעים ומילוי מובא (05.51.03) </t>
  </si>
  <si>
    <t xml:space="preserve">סה"כ לאחר הנחה מצעים ומילוי מובא (05.51.03) </t>
  </si>
  <si>
    <t xml:space="preserve">סה"כ עבודות עפר, כבישים ופיתוח (05.51) </t>
  </si>
  <si>
    <t xml:space="preserve">הנחה באחוזים ל עבודות עפר, כבישים ופיתוח (05.51) </t>
  </si>
  <si>
    <t xml:space="preserve">סה"כ לאחר הנחה עבודות עפר, כבישים ופיתוח (05.51) </t>
  </si>
  <si>
    <t xml:space="preserve">סה"כ מגרשים (05) </t>
  </si>
  <si>
    <t xml:space="preserve">הנחה באחוזים ל מגרשים (05) </t>
  </si>
  <si>
    <t xml:space="preserve">סה"כ לאחר הנחה מגרשים (05) </t>
  </si>
  <si>
    <t>99</t>
  </si>
  <si>
    <t>חריגים</t>
  </si>
  <si>
    <t>99.07</t>
  </si>
  <si>
    <t>מתקני תברואה</t>
  </si>
  <si>
    <t>99.07.21</t>
  </si>
  <si>
    <t>ברזים, שסתומים ומסננים לקווי מים קרים וחמים</t>
  </si>
  <si>
    <t>99.07.21.0020</t>
  </si>
  <si>
    <t>ברזים אלכסוניים או זווית ישרה עשויים סגסוגת נחושת, חיבורי הברגה קוטר ``1 ללא רקורד המשולם בנפרד. ברז תוצרת חברת שגיב או ש``ע</t>
  </si>
  <si>
    <t>99.07.21.0450</t>
  </si>
  <si>
    <t>ברזים כדוריים קוטר ``2 (בהברגה) עשויים ברונזה / פליז ללא ררקוד המשולם בנפרד.</t>
  </si>
  <si>
    <t xml:space="preserve">סה"כ ברזים, שסתומים ומסננים לקווי מים קרים וחמים (99.07.21) </t>
  </si>
  <si>
    <t xml:space="preserve">הנחה באחוזים ל ברזים, שסתומים ומסננים לקווי מים קרים וחמים (99.07.21) </t>
  </si>
  <si>
    <t xml:space="preserve">סה"כ לאחר הנחה ברזים, שסתומים ומסננים לקווי מים קרים וחמים (99.07.21) </t>
  </si>
  <si>
    <t>99.07.23</t>
  </si>
  <si>
    <t>ספחים מגולוונים לקווי מים חמים וקרים</t>
  </si>
  <si>
    <t>99.07.23.0620</t>
  </si>
  <si>
    <t>ניפלים כפולים מגולוונים קוטר ``1, חיבורים בהברגה</t>
  </si>
  <si>
    <t xml:space="preserve">סה"כ ספחים מגולוונים לקווי מים חמים וקרים (99.07.23) </t>
  </si>
  <si>
    <t xml:space="preserve">הנחה באחוזים ל ספחים מגולוונים לקווי מים חמים וקרים (99.07.23) </t>
  </si>
  <si>
    <t xml:space="preserve">סה"כ לאחר הנחה ספחים מגולוונים לקווי מים חמים וקרים (99.07.23) </t>
  </si>
  <si>
    <t xml:space="preserve">סה"כ מתקני תברואה (99.07) </t>
  </si>
  <si>
    <t xml:space="preserve">הנחה באחוזים ל מתקני תברואה (99.07) </t>
  </si>
  <si>
    <t xml:space="preserve">סה"כ לאחר הנחה מתקני תברואה (99.07) </t>
  </si>
  <si>
    <t>99.57</t>
  </si>
  <si>
    <t>קווי מים וביוב</t>
  </si>
  <si>
    <t>99.57.12</t>
  </si>
  <si>
    <t>צינורות פלסטיים לאספקת מים</t>
  </si>
  <si>
    <t>99.57.12.3199</t>
  </si>
  <si>
    <t>ספחים לצינורות פוליאתילן מסוג ``מירפלקס`` או ``פקסגול``</t>
  </si>
  <si>
    <t>99.57.12.3200</t>
  </si>
  <si>
    <t>ספחים שונים כגון: קשתות הסתעפויות מעברים, מתאמים בין סוגי הצינורות שונים וכד`, לצינורות פוליאתילן מסוג PE-100 ``מירפלקס`` או ``פקסגול`` קוטר 75 מ``מ</t>
  </si>
  <si>
    <t>99.57.12.3221</t>
  </si>
  <si>
    <t>מעברים לצינורות פוליאתילן מסוג PE-100 ``מיפלקס`` או ``פקסגול`` דרג 16, קוטר 110 מ``מ</t>
  </si>
  <si>
    <t>99.57.12.3241</t>
  </si>
  <si>
    <t>כנ``ל, אך מעברים לצינורות פוליאתילן דרג 16, קוטר 160 מ``מ</t>
  </si>
  <si>
    <t>99.57.12.4020</t>
  </si>
  <si>
    <t>התקנה בלבד של ספחים כגון: קשתות הסתעפויות מעברים וכד` לצינורות פוליאתילן, חיבור בריתוך קוטר 110 מ``מ</t>
  </si>
  <si>
    <t>99.57.12.4050</t>
  </si>
  <si>
    <t>התקנה בלבד של ספחים כגון: קשתות הסתעפויות מעברים וכד` לצינורות פוליאתילן, חיבור בריתוך קוטר 160 מ``מ</t>
  </si>
  <si>
    <t xml:space="preserve">סה"כ צינורות פלסטיים לאספקת מים (99.57.12) </t>
  </si>
  <si>
    <t xml:space="preserve">הנחה באחוזים ל צינורות פלסטיים לאספקת מים (99.57.12) </t>
  </si>
  <si>
    <t xml:space="preserve">סה"כ לאחר הנחה צינורות פלסטיים לאספקת מים (99.57.12) </t>
  </si>
  <si>
    <t>99.57.21</t>
  </si>
  <si>
    <t>מגופים מפעילים חשמליים וגמל מים</t>
  </si>
  <si>
    <t>99.57.21.0510</t>
  </si>
  <si>
    <t>``גמל`` עילי קוטר ``4, לרבות קטעי צנרת באורך 5 מ`, 4 זוויות °90, ריתוכים וצביעת הגמל (ללא אביזרים כגון מגופים ושסתומים) לרובת חיבור לקו מים, מותקן מושלם.</t>
  </si>
  <si>
    <t>99.57.21.0584</t>
  </si>
  <si>
    <t>חצי ``גמל`` (בצורת ``ל``) קוטר ``4, לרבות קטעי צנרת עד 3 מ`, 2 זוויות °90, ריתוכים (ללא אביזרים כגון מגופים ושסתומים) לרובת חיבור לקו מים, מותקן מושלם</t>
  </si>
  <si>
    <t xml:space="preserve">סה"כ מגופים מפעילים חשמליים וגמל מים (99.57.21) </t>
  </si>
  <si>
    <t xml:space="preserve">הנחה באחוזים ל מגופים מפעילים חשמליים וגמל מים (99.57.21) </t>
  </si>
  <si>
    <t xml:space="preserve">סה"כ לאחר הנחה מגופים מפעילים חשמליים וגמל מים (99.57.21) </t>
  </si>
  <si>
    <t xml:space="preserve">סה"כ קווי מים וביוב (99.57) </t>
  </si>
  <si>
    <t xml:space="preserve">הנחה באחוזים ל קווי מים וביוב (99.57) </t>
  </si>
  <si>
    <t xml:space="preserve">סה"כ לאחר הנחה קווי מים וביוב (99.57) </t>
  </si>
  <si>
    <t>99.60</t>
  </si>
  <si>
    <t>ש``ע פועלי בניין</t>
  </si>
  <si>
    <t>99.60.60</t>
  </si>
  <si>
    <t>99.60.60.0020</t>
  </si>
  <si>
    <t>פועל פשוט</t>
  </si>
  <si>
    <t>99.60.60.0030</t>
  </si>
  <si>
    <t>יעה אופני (שופל) 125-145כ``ס 2.5ירד``ק - דגם 950או ש``ע מ- 1980ומעלה</t>
  </si>
  <si>
    <t>99.60.60.0040</t>
  </si>
  <si>
    <t>בובקט עם מקרצפת ברוחב 0.5מ,` לרבות הובלת הכלי, ללא פינוי החומר</t>
  </si>
  <si>
    <t>י"ע</t>
  </si>
  <si>
    <t>99.60.60.0050</t>
  </si>
  <si>
    <t>מחפרון אופני 60כ``ס עם פטיש הידראולי וכף 20-40-60ס``מ - דגם J.C.B 3,4מ-1995</t>
  </si>
  <si>
    <t>99.60.60.0060</t>
  </si>
  <si>
    <t>מחפר הידראולי זחלי (באגר) עם פטיש שבירה וכף - דגם קטרפילר 315או ש``ע</t>
  </si>
  <si>
    <t>99.60.60.0070</t>
  </si>
  <si>
    <t>מוביל עפר לומס של 30-35 טון</t>
  </si>
  <si>
    <t xml:space="preserve">סה"כ ש``ע פועלי בניין (99.60.60) </t>
  </si>
  <si>
    <t xml:space="preserve">הנחה באחוזים ל ש``ע פועלי בניין (99.60.60) </t>
  </si>
  <si>
    <t xml:space="preserve">סה"כ לאחר הנחה ש``ע פועלי בניין (99.60.60) </t>
  </si>
  <si>
    <t xml:space="preserve">סה"כ ש``ע פועלי בניין (99.60) </t>
  </si>
  <si>
    <t xml:space="preserve">הנחה באחוזים ל ש``ע פועלי בניין (99.60) </t>
  </si>
  <si>
    <t xml:space="preserve">סה"כ לאחר הנחה ש``ע פועלי בניין (99.60) </t>
  </si>
  <si>
    <t xml:space="preserve">סה"כ חריגים (99) </t>
  </si>
  <si>
    <t xml:space="preserve">הנחה באחוזים ל חריגים (99) </t>
  </si>
  <si>
    <t xml:space="preserve">סה"כ לאחר הנחה חריגים (99) </t>
  </si>
  <si>
    <t xml:space="preserve">סה"כ לכתב הכמויות </t>
  </si>
  <si>
    <t xml:space="preserve">הנחה באחוזים ל כתב הכמויות </t>
  </si>
  <si>
    <t xml:space="preserve">סה"כ לאחר הנחה לכתב הכמויות </t>
  </si>
  <si>
    <t>מ.ע.מ.</t>
  </si>
  <si>
    <t>סה"כ להצעה כולל מ.ע.מ.</t>
  </si>
  <si>
    <t>ריכוז תתי פרקים, פרקים ומבנים</t>
  </si>
  <si>
    <t xml:space="preserve">עבודות בטון (02.02.03) </t>
  </si>
  <si>
    <t xml:space="preserve">עבודות בטון באתר (02.02) </t>
  </si>
  <si>
    <t xml:space="preserve">מובילים: (02.08.01) </t>
  </si>
  <si>
    <t xml:space="preserve">מוליכים וכבלים: (02.08.02) </t>
  </si>
  <si>
    <t xml:space="preserve">קוי הזנה: (02.08.03) </t>
  </si>
  <si>
    <t xml:space="preserve">לוחות חשמל: (02.08.05) </t>
  </si>
  <si>
    <t xml:space="preserve">גופי תאורה: (02.08.07) </t>
  </si>
  <si>
    <t xml:space="preserve">אביזרי גמר ושונות: (02.08.08) </t>
  </si>
  <si>
    <t xml:space="preserve">עבודות חשמל ותשתית למערכות מתח נמוך (02.08) </t>
  </si>
  <si>
    <t xml:space="preserve">פרק 40.1 (02.40.01) </t>
  </si>
  <si>
    <t xml:space="preserve">עמדות אשפה ומיחזור (02.40.99) </t>
  </si>
  <si>
    <t xml:space="preserve">עבודות שבילים, מדרכות (02.40) </t>
  </si>
  <si>
    <t xml:space="preserve">קרקע לשתילה וחיפוי קרקע (02.41.01) </t>
  </si>
  <si>
    <t xml:space="preserve">עבודות השקיה (02.41.02) </t>
  </si>
  <si>
    <t xml:space="preserve">שתילה ונטיעה (02.41.03) </t>
  </si>
  <si>
    <t xml:space="preserve">עבודות גינון והשקיה (02.41) </t>
  </si>
  <si>
    <t xml:space="preserve">פרק 51.1 (02.51.01) </t>
  </si>
  <si>
    <t xml:space="preserve">פרק 51.2 (02.51.02) </t>
  </si>
  <si>
    <t xml:space="preserve">פרק 51.3 (02.51.03) </t>
  </si>
  <si>
    <t xml:space="preserve">פרק 51.4 (02.51.04) </t>
  </si>
  <si>
    <t xml:space="preserve">פרק 51.6 (02.51.06) </t>
  </si>
  <si>
    <t xml:space="preserve">פרק 51.9 (02.51.09) </t>
  </si>
  <si>
    <t xml:space="preserve">עבודות עפר,כבישים ופיתוח (02.51) </t>
  </si>
  <si>
    <t xml:space="preserve">פרק 52.1 (02.52.01) </t>
  </si>
  <si>
    <t xml:space="preserve">פרק 52.2 (02.52.02) </t>
  </si>
  <si>
    <t xml:space="preserve">שכבות אספלטיות במיסעות (02.52) </t>
  </si>
  <si>
    <t xml:space="preserve">פרק 57.1 (02.57.01) </t>
  </si>
  <si>
    <t xml:space="preserve">צינורות P.V.C (02.57.02) </t>
  </si>
  <si>
    <t xml:space="preserve">שונות (02.57.09) </t>
  </si>
  <si>
    <t xml:space="preserve">קווי מים ,ביוב וניקוז (02.57) </t>
  </si>
  <si>
    <t xml:space="preserve">כבישים 41,40,50 (02) </t>
  </si>
  <si>
    <t xml:space="preserve">פרק 51.1 (03.51.01) </t>
  </si>
  <si>
    <t xml:space="preserve">פרק 51.2 (03.51.02) </t>
  </si>
  <si>
    <t xml:space="preserve">פרק 51.3 (03.51.03) </t>
  </si>
  <si>
    <t xml:space="preserve">פרק 51.4 (03.51.04) </t>
  </si>
  <si>
    <t xml:space="preserve">פרק 51.9 (03.51.09) </t>
  </si>
  <si>
    <t xml:space="preserve">פרק 51 (03.51) </t>
  </si>
  <si>
    <t xml:space="preserve">פרק 52.1 (03.52.01) </t>
  </si>
  <si>
    <t xml:space="preserve">פרק 52.2 (03.52.02) </t>
  </si>
  <si>
    <t xml:space="preserve">פרק 52 (03.52) </t>
  </si>
  <si>
    <t xml:space="preserve">כביש הטבעת (03) </t>
  </si>
  <si>
    <t xml:space="preserve">ריצוף שבילים, מדרכות (04.40.01) </t>
  </si>
  <si>
    <t xml:space="preserve">פיתוח האתר (04.40) </t>
  </si>
  <si>
    <t xml:space="preserve">קרקע לשתילה וחיפוי קרקע (04.41.01) </t>
  </si>
  <si>
    <t xml:space="preserve">עבודות השקיה (04.41.02) </t>
  </si>
  <si>
    <t xml:space="preserve">שתילה ונטיעה (04.41.03) </t>
  </si>
  <si>
    <t xml:space="preserve">עבודות גינון והשקיה (04.41) </t>
  </si>
  <si>
    <t xml:space="preserve">ריהוט גן והצללות (04.42.01) </t>
  </si>
  <si>
    <t xml:space="preserve">אשפתונים וברזיות (04.42.04) </t>
  </si>
  <si>
    <t xml:space="preserve">ריהוט חוץ (04.42) </t>
  </si>
  <si>
    <t xml:space="preserve">עבודות הכנה ופירוק שונות (04.51.01) </t>
  </si>
  <si>
    <t xml:space="preserve">עבודות עפר (04.51.02) </t>
  </si>
  <si>
    <t xml:space="preserve">מצעים ומי (04.51.03) </t>
  </si>
  <si>
    <t xml:space="preserve">עבודות עפר, כבישים ופיתוח (04.51) </t>
  </si>
  <si>
    <t xml:space="preserve">שצ``פים (04) </t>
  </si>
  <si>
    <t xml:space="preserve">קירות תומכים - כובד (05.02.01) </t>
  </si>
  <si>
    <t xml:space="preserve">עבודות בטון וקירות תומכים (05.02) </t>
  </si>
  <si>
    <t xml:space="preserve">קירות כובד וגדרות בטון (05.40.70) </t>
  </si>
  <si>
    <t xml:space="preserve">פיתוח נופי (05.40) </t>
  </si>
  <si>
    <t xml:space="preserve">עבודות עפר (05.51.02) </t>
  </si>
  <si>
    <t xml:space="preserve">מצעים ומילוי מובא (05.51.03) </t>
  </si>
  <si>
    <t xml:space="preserve">עבודות עפר, כבישים ופיתוח (05.51) </t>
  </si>
  <si>
    <t xml:space="preserve">מגרשים (05) </t>
  </si>
  <si>
    <t xml:space="preserve">ברזים, שסתומים ומסננים לקווי מים קרים וחמים (99.07.21) </t>
  </si>
  <si>
    <t xml:space="preserve">ספחים מגולוונים לקווי מים חמים וקרים (99.07.23) </t>
  </si>
  <si>
    <t xml:space="preserve">מתקני תברואה (99.07) </t>
  </si>
  <si>
    <t xml:space="preserve">צינורות פלסטיים לאספקת מים (99.57.12) </t>
  </si>
  <si>
    <t xml:space="preserve">מגופים מפעילים חשמליים וגמל מים (99.57.21) </t>
  </si>
  <si>
    <t xml:space="preserve">קווי מים וביוב (99.57) </t>
  </si>
  <si>
    <t xml:space="preserve">ש``ע פועלי בניין (99.60.60) </t>
  </si>
  <si>
    <t xml:space="preserve">ש``ע פועלי בניין (99.60) </t>
  </si>
  <si>
    <t xml:space="preserve">חריגים (99) </t>
  </si>
  <si>
    <t xml:space="preserve">סך הכל לכתב הכמויות כולל הנחות </t>
  </si>
  <si>
    <t xml:space="preserve">סך הכל לכתב הכמויות כולל מ.ע.מ </t>
  </si>
  <si>
    <t xml:space="preserve">שם החברה:     </t>
  </si>
  <si>
    <t xml:space="preserve">חתימה וחותמת:   </t>
  </si>
  <si>
    <t xml:space="preserve">תאריך: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</si>
</sst>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7" x14ac:knownFonts="1">
    <font>
      <sz val="10"/>
      <name val="Arial"/>
      <charset val="177"/>
      <scheme val="minor"/>
    </font>
    <font>
      <sz val="11"/>
      <color theme="1"/>
      <name val="Arial"/>
      <family val="2"/>
      <charset val="177"/>
      <scheme val="minor"/>
    </font>
    <font>
      <sz val="18"/>
      <color theme="3"/>
      <name val="Times New Roman"/>
      <family val="2"/>
      <charset val="177"/>
      <scheme val="major"/>
    </font>
    <font>
      <b/>
      <sz val="15"/>
      <color theme="3"/>
      <name val="Arial"/>
      <family val="2"/>
      <charset val="177"/>
      <scheme val="minor"/>
    </font>
    <font>
      <b/>
      <sz val="13"/>
      <color theme="3"/>
      <name val="Arial"/>
      <family val="2"/>
      <charset val="177"/>
      <scheme val="minor"/>
    </font>
    <font>
      <b/>
      <sz val="11"/>
      <color theme="3"/>
      <name val="Arial"/>
      <family val="2"/>
      <charset val="177"/>
      <scheme val="minor"/>
    </font>
    <font>
      <sz val="11"/>
      <color rgb="FF006100"/>
      <name val="Arial"/>
      <family val="2"/>
      <charset val="177"/>
      <scheme val="minor"/>
    </font>
    <font>
      <sz val="11"/>
      <color rgb="FF9C0006"/>
      <name val="Arial"/>
      <family val="2"/>
      <charset val="177"/>
      <scheme val="minor"/>
    </font>
    <font>
      <sz val="11"/>
      <color rgb="FF9C5700"/>
      <name val="Arial"/>
      <family val="2"/>
      <charset val="177"/>
      <scheme val="minor"/>
    </font>
    <font>
      <sz val="11"/>
      <color rgb="FF3F3F76"/>
      <name val="Arial"/>
      <family val="2"/>
      <charset val="177"/>
      <scheme val="minor"/>
    </font>
    <font>
      <b/>
      <sz val="11"/>
      <color rgb="FF3F3F3F"/>
      <name val="Arial"/>
      <family val="2"/>
      <charset val="177"/>
      <scheme val="minor"/>
    </font>
    <font>
      <b/>
      <sz val="11"/>
      <color rgb="FFFA7D00"/>
      <name val="Arial"/>
      <family val="2"/>
      <charset val="177"/>
      <scheme val="minor"/>
    </font>
    <font>
      <sz val="11"/>
      <color rgb="FFFA7D00"/>
      <name val="Arial"/>
      <family val="2"/>
      <charset val="177"/>
      <scheme val="minor"/>
    </font>
    <font>
      <b/>
      <sz val="11"/>
      <color theme="0"/>
      <name val="Arial"/>
      <family val="2"/>
      <charset val="177"/>
      <scheme val="minor"/>
    </font>
    <font>
      <sz val="11"/>
      <color rgb="FFFF0000"/>
      <name val="Arial"/>
      <family val="2"/>
      <charset val="177"/>
      <scheme val="minor"/>
    </font>
    <font>
      <i/>
      <sz val="11"/>
      <color rgb="FF7F7F7F"/>
      <name val="Arial"/>
      <family val="2"/>
      <charset val="177"/>
      <scheme val="minor"/>
    </font>
    <font>
      <b/>
      <sz val="11"/>
      <color theme="1"/>
      <name val="Arial"/>
      <family val="2"/>
      <charset val="177"/>
      <scheme val="minor"/>
    </font>
    <font>
      <sz val="11"/>
      <color theme="0"/>
      <name val="Arial"/>
      <family val="2"/>
      <charset val="177"/>
      <scheme val="minor"/>
    </font>
    <font>
      <sz val="10"/>
      <name val="Arial"/>
      <charset val="177"/>
      <scheme val="minor"/>
    </font>
    <font>
      <sz val="10"/>
      <color rgb="FFFFFFFF"/>
      <name val="Arial"/>
      <charset val="177"/>
      <scheme val="minor"/>
    </font>
    <font>
      <b/>
      <sz val="9"/>
      <name val="Arial"/>
      <charset val="177"/>
      <scheme val="minor"/>
    </font>
    <font>
      <sz val="9"/>
      <name val="Arial"/>
      <charset val="177"/>
      <scheme val="minor"/>
    </font>
    <font>
      <b/>
      <sz val="12"/>
      <name val="Arial"/>
      <family val="2"/>
      <scheme val="minor"/>
    </font>
    <font>
      <b/>
      <sz val="15"/>
      <name val="Arial"/>
      <charset val="177"/>
      <scheme val="minor"/>
    </font>
    <font>
      <b/>
      <sz val="10"/>
      <name val="Arial"/>
      <family val="2"/>
      <scheme val="minor"/>
    </font>
    <font>
      <b/>
      <sz val="10"/>
      <color rgb="FFFFFFFF"/>
      <name val="Arial"/>
      <family val="2"/>
      <scheme val="minor"/>
    </font>
    <font>
      <b/>
      <sz val="9"/>
      <name val="Arial"/>
      <family val="2"/>
      <scheme val="minor"/>
    </font>
    <font>
      <b/>
      <sz val="9"/>
      <color rgb="FFB8860B"/>
      <name val="Arial"/>
      <family val="2"/>
      <scheme val="minor"/>
    </font>
    <font>
      <b/>
      <sz val="9"/>
      <color rgb="FF00008B"/>
      <name val="Arial"/>
      <family val="2"/>
      <scheme val="minor"/>
    </font>
    <font>
      <b/>
      <sz val="9"/>
      <color rgb="FFDC143C"/>
      <name val="Arial"/>
      <family val="2"/>
      <scheme val="minor"/>
    </font>
    <font>
      <sz val="10"/>
      <name val="Arial"/>
      <family val="2"/>
      <scheme val="minor"/>
    </font>
    <font>
      <sz val="10"/>
      <color rgb="FFFFFFFF"/>
      <name val="Arial"/>
      <family val="2"/>
      <scheme val="minor"/>
    </font>
    <font>
      <sz val="9"/>
      <name val="Arial"/>
      <family val="2"/>
      <scheme val="minor"/>
    </font>
    <font>
      <b/>
      <sz val="10"/>
      <color rgb="FFB8860B"/>
      <name val="Arial"/>
      <charset val="177"/>
      <scheme val="minor"/>
    </font>
    <font>
      <b/>
      <sz val="10"/>
      <color rgb="FF00008B"/>
      <name val="Arial"/>
      <charset val="177"/>
      <scheme val="minor"/>
    </font>
    <font>
      <b/>
      <sz val="10"/>
      <color rgb="FFDC143C"/>
      <name val="Arial"/>
      <charset val="177"/>
      <scheme val="minor"/>
    </font>
    <font>
      <b/>
      <sz val="10"/>
      <name val="Arial"/>
      <charset val="177"/>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C0C0C0"/>
        <bgColor indexed="64"/>
      </patternFill>
    </fill>
    <fill>
      <patternFill patternType="solid">
        <fgColor rgb="FFFFFF00"/>
        <bgColor indexed="64"/>
      </patternFill>
    </fill>
    <fill>
      <patternFill patternType="solid">
        <fgColor theme="0" tint="-0.24994659260841701"/>
        <bgColor indexed="64"/>
      </patternFill>
    </fill>
  </fills>
  <borders count="3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ck">
        <color rgb="FF000000"/>
      </top>
      <bottom style="thin">
        <color indexed="64"/>
      </bottom>
      <diagonal/>
    </border>
    <border>
      <left/>
      <right/>
      <top style="thick">
        <color rgb="FF000000"/>
      </top>
      <bottom style="thin">
        <color indexed="64"/>
      </bottom>
      <diagonal/>
    </border>
    <border>
      <left/>
      <right style="medium">
        <color indexed="64"/>
      </right>
      <top style="thick">
        <color rgb="FF000000"/>
      </top>
      <bottom style="thin">
        <color indexed="64"/>
      </bottom>
      <diagonal/>
    </border>
    <border>
      <left style="medium">
        <color indexed="64"/>
      </left>
      <right style="thin">
        <color indexed="64"/>
      </right>
      <top style="thick">
        <color rgb="FF000000"/>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ck">
        <color rgb="FF000000"/>
      </bottom>
      <diagonal/>
    </border>
    <border>
      <left/>
      <right/>
      <top style="thin">
        <color indexed="64"/>
      </top>
      <bottom style="thick">
        <color rgb="FF000000"/>
      </bottom>
      <diagonal/>
    </border>
    <border>
      <left/>
      <right style="medium">
        <color indexed="64"/>
      </right>
      <top style="thin">
        <color indexed="64"/>
      </top>
      <bottom style="thick">
        <color rgb="FF000000"/>
      </bottom>
      <diagonal/>
    </border>
  </borders>
  <cellStyleXfs count="44">
    <xf numFmtId="0" fontId="0" fillId="0" borderId="0"/>
    <xf numFmtId="43" fontId="18" fillId="0" borderId="0" applyFont="0" applyFill="0" applyBorder="0" applyAlignment="0" applyProtection="0"/>
    <xf numFmtId="9" fontId="18"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6">
    <xf numFmtId="0" fontId="18" fillId="0" borderId="0" xfId="0" applyFont="1"/>
    <xf numFmtId="0" fontId="18" fillId="33" borderId="0" xfId="0" applyFont="1" applyFill="1"/>
    <xf numFmtId="4" fontId="18" fillId="33" borderId="0" xfId="0" applyNumberFormat="1" applyFont="1" applyFill="1"/>
    <xf numFmtId="3" fontId="18" fillId="33" borderId="0" xfId="0" applyNumberFormat="1" applyFont="1" applyFill="1"/>
    <xf numFmtId="0" fontId="19" fillId="33" borderId="0" xfId="0" applyFont="1" applyFill="1"/>
    <xf numFmtId="0" fontId="20" fillId="33" borderId="10" xfId="0" applyFont="1" applyFill="1" applyBorder="1" applyAlignment="1">
      <alignment horizontal="right" wrapText="1"/>
    </xf>
    <xf numFmtId="0" fontId="21" fillId="33" borderId="11" xfId="0" applyFont="1" applyFill="1" applyBorder="1" applyAlignment="1">
      <alignment horizontal="right" wrapText="1"/>
    </xf>
    <xf numFmtId="0" fontId="24" fillId="33" borderId="0" xfId="0" applyFont="1" applyFill="1"/>
    <xf numFmtId="0" fontId="25" fillId="33" borderId="0" xfId="0" applyFont="1" applyFill="1"/>
    <xf numFmtId="0" fontId="26" fillId="33" borderId="10" xfId="0" applyFont="1" applyFill="1" applyBorder="1" applyAlignment="1">
      <alignment horizontal="right" wrapText="1"/>
    </xf>
    <xf numFmtId="0" fontId="26" fillId="33" borderId="11" xfId="0" applyFont="1" applyFill="1" applyBorder="1" applyAlignment="1">
      <alignment horizontal="right" wrapText="1"/>
    </xf>
    <xf numFmtId="0" fontId="30" fillId="33" borderId="0" xfId="0" applyFont="1" applyFill="1"/>
    <xf numFmtId="0" fontId="31" fillId="33" borderId="0" xfId="0" applyFont="1" applyFill="1"/>
    <xf numFmtId="0" fontId="32" fillId="33" borderId="11" xfId="0" applyFont="1" applyFill="1" applyBorder="1" applyAlignment="1">
      <alignment horizontal="right" wrapText="1"/>
    </xf>
    <xf numFmtId="3" fontId="0" fillId="33" borderId="0" xfId="0" applyNumberFormat="1" applyFill="1"/>
    <xf numFmtId="0" fontId="0" fillId="33" borderId="0" xfId="0" applyFill="1" applyAlignment="1">
      <alignment readingOrder="1"/>
    </xf>
    <xf numFmtId="0" fontId="22" fillId="33" borderId="0" xfId="0" applyFont="1" applyFill="1" applyAlignment="1">
      <alignment horizontal="left" readingOrder="2"/>
    </xf>
    <xf numFmtId="0" fontId="20" fillId="33" borderId="13" xfId="0" applyFont="1" applyFill="1" applyBorder="1" applyAlignment="1">
      <alignment horizontal="right" wrapText="1" readingOrder="2"/>
    </xf>
    <xf numFmtId="0" fontId="20" fillId="33" borderId="10" xfId="0" applyFont="1" applyFill="1" applyBorder="1" applyAlignment="1">
      <alignment horizontal="right" wrapText="1" readingOrder="2"/>
    </xf>
    <xf numFmtId="4" fontId="20" fillId="33" borderId="10" xfId="0" applyNumberFormat="1" applyFont="1" applyFill="1" applyBorder="1" applyAlignment="1">
      <alignment horizontal="right" wrapText="1" readingOrder="2"/>
    </xf>
    <xf numFmtId="3" fontId="20" fillId="33" borderId="14" xfId="0" applyNumberFormat="1" applyFont="1" applyFill="1" applyBorder="1" applyAlignment="1">
      <alignment horizontal="right" wrapText="1" readingOrder="2"/>
    </xf>
    <xf numFmtId="0" fontId="21" fillId="33" borderId="15" xfId="0" applyFont="1" applyFill="1" applyBorder="1" applyAlignment="1">
      <alignment horizontal="right" wrapText="1" readingOrder="1"/>
    </xf>
    <xf numFmtId="0" fontId="21" fillId="33" borderId="16" xfId="0" applyFont="1" applyFill="1" applyBorder="1" applyAlignment="1">
      <alignment horizontal="right" wrapText="1" readingOrder="2"/>
    </xf>
    <xf numFmtId="4" fontId="21" fillId="33" borderId="16" xfId="0" applyNumberFormat="1" applyFont="1" applyFill="1" applyBorder="1" applyAlignment="1">
      <alignment wrapText="1" readingOrder="1"/>
    </xf>
    <xf numFmtId="4" fontId="21" fillId="33" borderId="17" xfId="0" applyNumberFormat="1" applyFont="1" applyFill="1" applyBorder="1" applyAlignment="1">
      <alignment wrapText="1" readingOrder="1"/>
    </xf>
    <xf numFmtId="0" fontId="21" fillId="33" borderId="18" xfId="0" applyFont="1" applyFill="1" applyBorder="1" applyAlignment="1">
      <alignment horizontal="right" wrapText="1" readingOrder="2"/>
    </xf>
    <xf numFmtId="0" fontId="26" fillId="33" borderId="19" xfId="0" applyFont="1" applyFill="1" applyBorder="1" applyAlignment="1">
      <alignment horizontal="right" wrapText="1" readingOrder="2"/>
    </xf>
    <xf numFmtId="0" fontId="27" fillId="33" borderId="16" xfId="0" applyFont="1" applyFill="1" applyBorder="1" applyAlignment="1">
      <alignment horizontal="right" wrapText="1" readingOrder="2"/>
    </xf>
    <xf numFmtId="0" fontId="26" fillId="33" borderId="16" xfId="0" applyFont="1" applyFill="1" applyBorder="1" applyAlignment="1">
      <alignment horizontal="right" wrapText="1" readingOrder="2"/>
    </xf>
    <xf numFmtId="4" fontId="26" fillId="33" borderId="16" xfId="0" applyNumberFormat="1" applyFont="1" applyFill="1" applyBorder="1" applyAlignment="1">
      <alignment wrapText="1" readingOrder="1"/>
    </xf>
    <xf numFmtId="4" fontId="26" fillId="33" borderId="17" xfId="0" applyNumberFormat="1" applyFont="1" applyFill="1" applyBorder="1" applyAlignment="1">
      <alignment wrapText="1" readingOrder="1"/>
    </xf>
    <xf numFmtId="10" fontId="0" fillId="34" borderId="20" xfId="2" applyNumberFormat="1" applyFont="1" applyFill="1" applyBorder="1" applyAlignment="1" applyProtection="1">
      <alignment readingOrder="1"/>
    </xf>
    <xf numFmtId="0" fontId="26" fillId="33" borderId="18" xfId="0" applyFont="1" applyFill="1" applyBorder="1" applyAlignment="1">
      <alignment horizontal="right" wrapText="1" readingOrder="2"/>
    </xf>
    <xf numFmtId="0" fontId="28" fillId="33" borderId="16" xfId="0" applyFont="1" applyFill="1" applyBorder="1" applyAlignment="1">
      <alignment horizontal="right" wrapText="1" readingOrder="2"/>
    </xf>
    <xf numFmtId="0" fontId="29" fillId="33" borderId="16" xfId="0" applyFont="1" applyFill="1" applyBorder="1" applyAlignment="1">
      <alignment horizontal="right" wrapText="1" readingOrder="2"/>
    </xf>
    <xf numFmtId="10" fontId="0" fillId="33" borderId="24" xfId="2" applyNumberFormat="1" applyFont="1" applyFill="1" applyBorder="1" applyAlignment="1" applyProtection="1">
      <alignment readingOrder="1"/>
    </xf>
    <xf numFmtId="0" fontId="0" fillId="33" borderId="0" xfId="0" applyFill="1" applyAlignment="1">
      <alignment wrapText="1"/>
    </xf>
    <xf numFmtId="0" fontId="24" fillId="33" borderId="0" xfId="0" applyFont="1" applyFill="1" applyAlignment="1">
      <alignment wrapText="1" readingOrder="2"/>
    </xf>
    <xf numFmtId="4" fontId="0" fillId="33" borderId="0" xfId="0" applyNumberFormat="1" applyFill="1" applyAlignment="1">
      <alignment wrapText="1"/>
    </xf>
    <xf numFmtId="4" fontId="26" fillId="33" borderId="28" xfId="0" applyNumberFormat="1" applyFont="1" applyFill="1" applyBorder="1" applyAlignment="1">
      <alignment wrapText="1" readingOrder="1"/>
    </xf>
    <xf numFmtId="4" fontId="26" fillId="33" borderId="32" xfId="0" applyNumberFormat="1" applyFont="1" applyFill="1" applyBorder="1" applyAlignment="1">
      <alignment wrapText="1" readingOrder="1"/>
    </xf>
    <xf numFmtId="0" fontId="0" fillId="33" borderId="0" xfId="0" applyFill="1"/>
    <xf numFmtId="4" fontId="0" fillId="33" borderId="0" xfId="0" applyNumberFormat="1" applyFill="1"/>
    <xf numFmtId="0" fontId="0" fillId="33" borderId="0" xfId="0" applyFill="1" applyAlignment="1">
      <alignment horizontal="left" readingOrder="2"/>
    </xf>
    <xf numFmtId="10" fontId="0" fillId="35" borderId="20" xfId="2" applyNumberFormat="1" applyFont="1" applyFill="1" applyBorder="1" applyAlignment="1" applyProtection="1">
      <alignment readingOrder="1"/>
      <protection locked="0"/>
    </xf>
    <xf numFmtId="0" fontId="36" fillId="33" borderId="25" xfId="0" applyFont="1" applyFill="1" applyBorder="1" applyAlignment="1">
      <alignment horizontal="right" readingOrder="2"/>
    </xf>
    <xf numFmtId="0" fontId="36" fillId="33" borderId="26" xfId="0" applyFont="1" applyFill="1" applyBorder="1" applyAlignment="1">
      <alignment horizontal="right" readingOrder="2"/>
    </xf>
    <xf numFmtId="0" fontId="36" fillId="33" borderId="27" xfId="0" applyFont="1" applyFill="1" applyBorder="1" applyAlignment="1">
      <alignment horizontal="right" readingOrder="2"/>
    </xf>
    <xf numFmtId="0" fontId="33" fillId="33" borderId="25" xfId="0" applyFont="1" applyFill="1" applyBorder="1" applyAlignment="1">
      <alignment horizontal="right" readingOrder="2"/>
    </xf>
    <xf numFmtId="0" fontId="33" fillId="33" borderId="26" xfId="0" applyFont="1" applyFill="1" applyBorder="1" applyAlignment="1">
      <alignment horizontal="right" readingOrder="2"/>
    </xf>
    <xf numFmtId="0" fontId="33" fillId="33" borderId="27" xfId="0" applyFont="1" applyFill="1" applyBorder="1" applyAlignment="1">
      <alignment horizontal="right" readingOrder="2"/>
    </xf>
    <xf numFmtId="0" fontId="34" fillId="33" borderId="25" xfId="0" applyFont="1" applyFill="1" applyBorder="1" applyAlignment="1">
      <alignment horizontal="right" readingOrder="2"/>
    </xf>
    <xf numFmtId="0" fontId="34" fillId="33" borderId="26" xfId="0" applyFont="1" applyFill="1" applyBorder="1" applyAlignment="1">
      <alignment horizontal="right" readingOrder="2"/>
    </xf>
    <xf numFmtId="0" fontId="34" fillId="33" borderId="27" xfId="0" applyFont="1" applyFill="1" applyBorder="1" applyAlignment="1">
      <alignment horizontal="right" readingOrder="2"/>
    </xf>
    <xf numFmtId="0" fontId="35" fillId="33" borderId="36" xfId="0" applyFont="1" applyFill="1" applyBorder="1" applyAlignment="1">
      <alignment horizontal="right" readingOrder="2"/>
    </xf>
    <xf numFmtId="0" fontId="35" fillId="33" borderId="37" xfId="0" applyFont="1" applyFill="1" applyBorder="1" applyAlignment="1">
      <alignment horizontal="right" readingOrder="2"/>
    </xf>
    <xf numFmtId="0" fontId="35" fillId="33" borderId="38" xfId="0" applyFont="1" applyFill="1" applyBorder="1" applyAlignment="1">
      <alignment horizontal="right" readingOrder="2"/>
    </xf>
    <xf numFmtId="0" fontId="36" fillId="33" borderId="29" xfId="0" applyFont="1" applyFill="1" applyBorder="1" applyAlignment="1">
      <alignment horizontal="right" readingOrder="2"/>
    </xf>
    <xf numFmtId="0" fontId="36" fillId="33" borderId="30" xfId="0" applyFont="1" applyFill="1" applyBorder="1" applyAlignment="1">
      <alignment horizontal="right" readingOrder="2"/>
    </xf>
    <xf numFmtId="0" fontId="36" fillId="33" borderId="31" xfId="0" applyFont="1" applyFill="1" applyBorder="1" applyAlignment="1">
      <alignment horizontal="right" readingOrder="2"/>
    </xf>
    <xf numFmtId="0" fontId="35" fillId="33" borderId="25" xfId="0" applyFont="1" applyFill="1" applyBorder="1" applyAlignment="1">
      <alignment horizontal="right" readingOrder="2"/>
    </xf>
    <xf numFmtId="0" fontId="35" fillId="33" borderId="26" xfId="0" applyFont="1" applyFill="1" applyBorder="1" applyAlignment="1">
      <alignment horizontal="right" readingOrder="2"/>
    </xf>
    <xf numFmtId="0" fontId="35" fillId="33" borderId="27" xfId="0" applyFont="1" applyFill="1" applyBorder="1" applyAlignment="1">
      <alignment horizontal="right" readingOrder="2"/>
    </xf>
    <xf numFmtId="0" fontId="22" fillId="34" borderId="12" xfId="0" applyFont="1" applyFill="1" applyBorder="1" applyAlignment="1" applyProtection="1">
      <alignment horizontal="right" readingOrder="2"/>
      <protection locked="0"/>
    </xf>
    <xf numFmtId="0" fontId="23" fillId="33" borderId="12" xfId="0" applyFont="1" applyFill="1" applyBorder="1" applyAlignment="1">
      <alignment horizontal="center" wrapText="1" readingOrder="2"/>
    </xf>
    <xf numFmtId="0" fontId="24" fillId="33" borderId="21" xfId="0" applyFont="1" applyFill="1" applyBorder="1" applyAlignment="1">
      <alignment horizontal="center" readingOrder="2"/>
    </xf>
    <xf numFmtId="0" fontId="24" fillId="33" borderId="22" xfId="0" applyFont="1" applyFill="1" applyBorder="1" applyAlignment="1">
      <alignment horizontal="center" readingOrder="2"/>
    </xf>
    <xf numFmtId="0" fontId="24" fillId="33" borderId="23" xfId="0" applyFont="1" applyFill="1" applyBorder="1" applyAlignment="1">
      <alignment horizontal="center" readingOrder="2"/>
    </xf>
    <xf numFmtId="0" fontId="0" fillId="33" borderId="33" xfId="0" applyFill="1" applyBorder="1" applyAlignment="1">
      <alignment horizontal="right" readingOrder="2"/>
    </xf>
    <xf numFmtId="0" fontId="0" fillId="33" borderId="34" xfId="0" applyFill="1" applyBorder="1" applyAlignment="1">
      <alignment horizontal="right" readingOrder="2"/>
    </xf>
    <xf numFmtId="0" fontId="0" fillId="33" borderId="35" xfId="0" applyFill="1" applyBorder="1" applyAlignment="1">
      <alignment horizontal="right" readingOrder="2"/>
    </xf>
    <xf numFmtId="0" fontId="0" fillId="36" borderId="12" xfId="0" applyFill="1" applyBorder="1" applyAlignment="1" applyProtection="1">
      <alignment horizontal="right" readingOrder="2"/>
      <protection locked="0"/>
    </xf>
    <xf numFmtId="14" fontId="0" fillId="36" borderId="12" xfId="0" applyNumberFormat="1" applyFill="1" applyBorder="1" applyAlignment="1" applyProtection="1">
      <alignment horizontal="right" readingOrder="1"/>
      <protection locked="0"/>
    </xf>
    <xf numFmtId="0" fontId="30" fillId="36" borderId="12" xfId="0" applyFont="1" applyFill="1" applyBorder="1" applyAlignment="1" applyProtection="1">
      <alignment horizontal="right" readingOrder="2"/>
      <protection locked="0"/>
    </xf>
    <xf numFmtId="14" fontId="30" fillId="36" borderId="12" xfId="0" applyNumberFormat="1" applyFont="1" applyFill="1" applyBorder="1" applyAlignment="1" applyProtection="1">
      <alignment horizontal="right" readingOrder="1"/>
      <protection locked="0"/>
    </xf>
    <xf numFmtId="0" fontId="0" fillId="0" borderId="12" xfId="0" applyBorder="1" applyAlignment="1" applyProtection="1">
      <alignment horizontal="right" readingOrder="1"/>
      <protection locked="0"/>
    </xf>
  </cellXfs>
  <cellStyles count="44">
    <cellStyle name="20% - הדגשה1" xfId="21" builtinId="30" customBuiltin="1"/>
    <cellStyle name="20% - הדגשה2" xfId="25" builtinId="34" customBuiltin="1"/>
    <cellStyle name="20% - הדגשה3" xfId="29" builtinId="38" customBuiltin="1"/>
    <cellStyle name="20% - הדגשה4" xfId="33" builtinId="42" customBuiltin="1"/>
    <cellStyle name="20% - הדגשה5" xfId="37" builtinId="46" customBuiltin="1"/>
    <cellStyle name="20% - הדגשה6" xfId="41" builtinId="50" customBuiltin="1"/>
    <cellStyle name="40% - הדגשה1" xfId="22" builtinId="31" customBuiltin="1"/>
    <cellStyle name="40% - הדגשה2" xfId="26" builtinId="35" customBuiltin="1"/>
    <cellStyle name="40% - הדגשה3" xfId="30" builtinId="39" customBuiltin="1"/>
    <cellStyle name="40% - הדגשה4" xfId="34" builtinId="43" customBuiltin="1"/>
    <cellStyle name="40% - הדגשה5" xfId="38" builtinId="47" customBuiltin="1"/>
    <cellStyle name="40% - הדגשה6" xfId="42" builtinId="51" customBuiltin="1"/>
    <cellStyle name="60% - הדגשה1" xfId="23" builtinId="32" customBuiltin="1"/>
    <cellStyle name="60% - הדגשה2" xfId="27" builtinId="36" customBuiltin="1"/>
    <cellStyle name="60% - הדגשה3" xfId="31" builtinId="40" customBuiltin="1"/>
    <cellStyle name="60% - הדגשה4" xfId="35" builtinId="44" customBuiltin="1"/>
    <cellStyle name="60% - הדגשה5" xfId="39" builtinId="48" customBuiltin="1"/>
    <cellStyle name="60% - הדגשה6" xfId="43" builtinId="52" customBuiltin="1"/>
    <cellStyle name="Comma" xfId="1" builtinId="3" customBuiltin="1"/>
    <cellStyle name="Normal" xfId="0" builtinId="0"/>
    <cellStyle name="Percent" xfId="2" builtinId="5" customBuiltin="1"/>
    <cellStyle name="הדגשה1" xfId="20" builtinId="29" customBuiltin="1"/>
    <cellStyle name="הדגשה2" xfId="24" builtinId="33" customBuiltin="1"/>
    <cellStyle name="הדגשה3" xfId="28" builtinId="37" customBuiltin="1"/>
    <cellStyle name="הדגשה4" xfId="32" builtinId="41" customBuiltin="1"/>
    <cellStyle name="הדגשה5" xfId="36" builtinId="45" customBuiltin="1"/>
    <cellStyle name="הדגשה6" xfId="40" builtinId="49" customBuiltin="1"/>
    <cellStyle name="הערה" xfId="17" builtinId="10" customBuiltin="1"/>
    <cellStyle name="חישוב" xfId="13" builtinId="22" customBuiltin="1"/>
    <cellStyle name="טוב" xfId="8" builtinId="26" customBuiltin="1"/>
    <cellStyle name="טקסט אזהרה" xfId="16" builtinId="11" customBuiltin="1"/>
    <cellStyle name="טקסט הסברי" xfId="18" builtinId="53" customBuiltin="1"/>
    <cellStyle name="כותרת" xfId="3" builtinId="15" customBuiltin="1"/>
    <cellStyle name="כותרת 1" xfId="4" builtinId="16" customBuiltin="1"/>
    <cellStyle name="כותרת 2" xfId="5" builtinId="17" customBuiltin="1"/>
    <cellStyle name="כותרת 3" xfId="6" builtinId="18" customBuiltin="1"/>
    <cellStyle name="כותרת 4" xfId="7" builtinId="19" customBuiltin="1"/>
    <cellStyle name="ניטראלי" xfId="10" builtinId="28" customBuiltin="1"/>
    <cellStyle name="סה&quot;כ" xfId="19" builtinId="25" customBuiltin="1"/>
    <cellStyle name="פלט" xfId="12" builtinId="21" customBuiltin="1"/>
    <cellStyle name="קלט" xfId="11" builtinId="20" customBuiltin="1"/>
    <cellStyle name="רע" xfId="9" builtinId="27" customBuiltin="1"/>
    <cellStyle name="תא מסומן" xfId="15" builtinId="23" customBuiltin="1"/>
    <cellStyle name="תא מקושר" xfId="14" builtinId="24"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687"/>
  <sheetViews>
    <sheetView showGridLines="0" showZeros="0" rightToLeft="1" tabSelected="1" workbookViewId="0">
      <selection activeCell="C1" sqref="C1:F1"/>
    </sheetView>
  </sheetViews>
  <sheetFormatPr defaultRowHeight="13.5" thickBottom="1" x14ac:dyDescent="0.25"/>
  <cols>
    <col min="1" max="1" width="18.85546875" style="1" customWidth="1"/>
    <col min="2" max="2" width="76.5703125" style="1" customWidth="1"/>
    <col min="3" max="3" width="8" style="1" customWidth="1"/>
    <col min="4" max="4" width="16.5703125" style="2" customWidth="1"/>
    <col min="5" max="5" width="17.85546875" style="2" customWidth="1"/>
    <col min="6" max="6" width="18.42578125" style="3" customWidth="1"/>
    <col min="7" max="8" width="18.42578125" style="4" customWidth="1"/>
    <col min="9" max="29" width="0" style="4" hidden="1" customWidth="1"/>
    <col min="30" max="256" width="10.28515625" style="1"/>
    <col min="257" max="257" width="57.85546875" style="5" customWidth="1"/>
    <col min="258" max="258" width="57.85546875" style="6" customWidth="1"/>
    <col min="259" max="259" width="57.85546875" style="1" customWidth="1"/>
    <col min="260" max="16384" width="9.140625" style="1"/>
  </cols>
  <sheetData>
    <row r="1" spans="1:258" ht="17.25" customHeight="1" thickBot="1" x14ac:dyDescent="0.3">
      <c r="A1" s="15"/>
      <c r="B1" s="16" t="s">
        <v>0</v>
      </c>
      <c r="C1" s="63"/>
      <c r="D1" s="63"/>
      <c r="E1" s="63"/>
      <c r="F1" s="63"/>
    </row>
    <row r="2" spans="1:258" ht="20.25" thickBot="1" x14ac:dyDescent="0.35">
      <c r="A2" s="64" t="s">
        <v>1</v>
      </c>
      <c r="B2" s="64"/>
      <c r="C2" s="64"/>
      <c r="D2" s="64"/>
      <c r="E2" s="64"/>
      <c r="F2" s="64"/>
    </row>
    <row r="3" spans="1:258" thickBot="1" x14ac:dyDescent="0.25">
      <c r="A3" s="17" t="s">
        <v>2</v>
      </c>
      <c r="B3" s="18" t="s">
        <v>3</v>
      </c>
      <c r="C3" s="18" t="s">
        <v>4</v>
      </c>
      <c r="D3" s="19" t="s">
        <v>5</v>
      </c>
      <c r="E3" s="19" t="s">
        <v>6</v>
      </c>
      <c r="F3" s="20" t="s">
        <v>7</v>
      </c>
    </row>
    <row r="4" spans="1:258" thickBot="1" x14ac:dyDescent="0.25">
      <c r="A4" s="21"/>
      <c r="B4" s="22" t="s">
        <v>8</v>
      </c>
      <c r="C4" s="22"/>
      <c r="D4" s="23"/>
      <c r="E4" s="23"/>
      <c r="F4" s="24"/>
    </row>
    <row r="5" spans="1:258" thickBot="1" x14ac:dyDescent="0.25">
      <c r="A5" s="21" t="s">
        <v>9</v>
      </c>
      <c r="B5" s="22" t="s">
        <v>10</v>
      </c>
      <c r="C5" s="22"/>
      <c r="D5" s="23"/>
      <c r="E5" s="23"/>
      <c r="F5" s="24"/>
    </row>
    <row r="6" spans="1:258" thickBot="1" x14ac:dyDescent="0.25">
      <c r="A6" s="21" t="s">
        <v>11</v>
      </c>
      <c r="B6" s="22" t="s">
        <v>10</v>
      </c>
      <c r="C6" s="22"/>
      <c r="D6" s="23"/>
      <c r="E6" s="23"/>
      <c r="F6" s="24"/>
    </row>
    <row r="7" spans="1:258" thickBot="1" x14ac:dyDescent="0.25">
      <c r="A7" s="21" t="s">
        <v>12</v>
      </c>
      <c r="B7" s="22" t="s">
        <v>10</v>
      </c>
      <c r="C7" s="22"/>
      <c r="D7" s="23"/>
      <c r="E7" s="23"/>
      <c r="F7" s="24"/>
    </row>
    <row r="8" spans="1:258" ht="24.75" thickBot="1" x14ac:dyDescent="0.25">
      <c r="A8" s="25" t="s">
        <v>13</v>
      </c>
      <c r="B8" s="22" t="s">
        <v>14</v>
      </c>
      <c r="C8" s="22"/>
      <c r="D8" s="23"/>
      <c r="E8" s="23"/>
      <c r="F8" s="24"/>
    </row>
    <row r="9" spans="1:258" thickBot="1" x14ac:dyDescent="0.25">
      <c r="A9" s="21" t="s">
        <v>15</v>
      </c>
      <c r="B9" s="22" t="s">
        <v>16</v>
      </c>
      <c r="C9" s="22"/>
      <c r="D9" s="23"/>
      <c r="E9" s="23"/>
      <c r="F9" s="24"/>
    </row>
    <row r="10" spans="1:258" thickBot="1" x14ac:dyDescent="0.25">
      <c r="A10" s="21" t="s">
        <v>17</v>
      </c>
      <c r="B10" s="22" t="s">
        <v>18</v>
      </c>
      <c r="C10" s="22"/>
      <c r="D10" s="23"/>
      <c r="E10" s="23"/>
      <c r="F10" s="24"/>
    </row>
    <row r="11" spans="1:258" thickBot="1" x14ac:dyDescent="0.25">
      <c r="A11" s="21" t="s">
        <v>19</v>
      </c>
      <c r="B11" s="22" t="s">
        <v>20</v>
      </c>
      <c r="C11" s="22"/>
      <c r="D11" s="23"/>
      <c r="E11" s="23"/>
      <c r="F11" s="24"/>
    </row>
    <row r="12" spans="1:258" thickBot="1" x14ac:dyDescent="0.25">
      <c r="A12" s="25" t="s">
        <v>21</v>
      </c>
      <c r="B12" s="22" t="s">
        <v>22</v>
      </c>
      <c r="C12" s="22" t="s">
        <v>23</v>
      </c>
      <c r="D12" s="23">
        <v>120</v>
      </c>
      <c r="E12" s="23">
        <v>25</v>
      </c>
      <c r="F12" s="24">
        <f>E12*D12</f>
        <v>3000</v>
      </c>
    </row>
    <row r="13" spans="1:258" s="7" customFormat="1" thickBot="1" x14ac:dyDescent="0.25">
      <c r="A13" s="26"/>
      <c r="B13" s="27" t="s">
        <v>24</v>
      </c>
      <c r="C13" s="28"/>
      <c r="D13" s="29"/>
      <c r="E13" s="29"/>
      <c r="F13" s="30">
        <f>SUM(F12:F12)</f>
        <v>3000</v>
      </c>
      <c r="G13" s="8"/>
      <c r="H13" s="8"/>
      <c r="I13" s="8"/>
      <c r="J13" s="8"/>
      <c r="K13" s="8"/>
      <c r="L13" s="8"/>
      <c r="M13" s="8"/>
      <c r="N13" s="8"/>
      <c r="O13" s="8"/>
      <c r="P13" s="8"/>
      <c r="Q13" s="8"/>
      <c r="R13" s="8"/>
      <c r="S13" s="8"/>
      <c r="T13" s="8"/>
      <c r="U13" s="8"/>
      <c r="V13" s="8"/>
      <c r="W13" s="8"/>
      <c r="X13" s="8"/>
      <c r="Y13" s="8"/>
      <c r="Z13" s="8"/>
      <c r="AA13" s="8"/>
      <c r="AB13" s="8"/>
      <c r="AC13" s="8"/>
      <c r="IW13" s="9"/>
      <c r="IX13" s="10"/>
    </row>
    <row r="14" spans="1:258" s="7" customFormat="1" thickBot="1" x14ac:dyDescent="0.25">
      <c r="A14" s="26"/>
      <c r="B14" s="27" t="s">
        <v>25</v>
      </c>
      <c r="C14" s="28"/>
      <c r="D14" s="29"/>
      <c r="E14" s="31">
        <v>0</v>
      </c>
      <c r="F14" s="30">
        <f>(F13*E14)</f>
        <v>0</v>
      </c>
      <c r="G14" s="8"/>
      <c r="H14" s="8"/>
      <c r="I14" s="8"/>
      <c r="J14" s="8"/>
      <c r="K14" s="8"/>
      <c r="L14" s="8"/>
      <c r="M14" s="8"/>
      <c r="N14" s="8"/>
      <c r="O14" s="8"/>
      <c r="P14" s="8"/>
      <c r="Q14" s="8"/>
      <c r="R14" s="8"/>
      <c r="S14" s="8"/>
      <c r="T14" s="8"/>
      <c r="U14" s="8"/>
      <c r="V14" s="8"/>
      <c r="W14" s="8"/>
      <c r="X14" s="8"/>
      <c r="Y14" s="8"/>
      <c r="Z14" s="8"/>
      <c r="AA14" s="8"/>
      <c r="AB14" s="8"/>
      <c r="AC14" s="8"/>
      <c r="IW14" s="9"/>
      <c r="IX14" s="10"/>
    </row>
    <row r="15" spans="1:258" s="7" customFormat="1" thickBot="1" x14ac:dyDescent="0.25">
      <c r="A15" s="32"/>
      <c r="B15" s="27" t="s">
        <v>26</v>
      </c>
      <c r="C15" s="28"/>
      <c r="D15" s="29"/>
      <c r="E15" s="29"/>
      <c r="F15" s="30">
        <f>(F13-F14)</f>
        <v>3000</v>
      </c>
      <c r="G15" s="8"/>
      <c r="H15" s="8"/>
      <c r="I15" s="8"/>
      <c r="J15" s="8"/>
      <c r="K15" s="8"/>
      <c r="L15" s="8"/>
      <c r="M15" s="8"/>
      <c r="N15" s="8"/>
      <c r="O15" s="8"/>
      <c r="P15" s="8"/>
      <c r="Q15" s="8"/>
      <c r="R15" s="8"/>
      <c r="S15" s="8"/>
      <c r="T15" s="8"/>
      <c r="U15" s="8"/>
      <c r="V15" s="8"/>
      <c r="W15" s="8"/>
      <c r="X15" s="8"/>
      <c r="Y15" s="8"/>
      <c r="Z15" s="8"/>
      <c r="AA15" s="8"/>
      <c r="AB15" s="8"/>
      <c r="AC15" s="8"/>
      <c r="IW15" s="9"/>
      <c r="IX15" s="10"/>
    </row>
    <row r="16" spans="1:258" s="7" customFormat="1" thickBot="1" x14ac:dyDescent="0.25">
      <c r="A16" s="26"/>
      <c r="B16" s="33" t="s">
        <v>27</v>
      </c>
      <c r="C16" s="28"/>
      <c r="D16" s="29"/>
      <c r="E16" s="29"/>
      <c r="F16" s="30">
        <f>SUM(F15)</f>
        <v>3000</v>
      </c>
      <c r="G16" s="8"/>
      <c r="H16" s="8"/>
      <c r="I16" s="8"/>
      <c r="J16" s="8"/>
      <c r="K16" s="8"/>
      <c r="L16" s="8"/>
      <c r="M16" s="8"/>
      <c r="N16" s="8"/>
      <c r="O16" s="8"/>
      <c r="P16" s="8"/>
      <c r="Q16" s="8"/>
      <c r="R16" s="8"/>
      <c r="S16" s="8"/>
      <c r="T16" s="8"/>
      <c r="U16" s="8"/>
      <c r="V16" s="8"/>
      <c r="W16" s="8"/>
      <c r="X16" s="8"/>
      <c r="Y16" s="8"/>
      <c r="Z16" s="8"/>
      <c r="AA16" s="8"/>
      <c r="AB16" s="8"/>
      <c r="AC16" s="8"/>
      <c r="IW16" s="9"/>
      <c r="IX16" s="10"/>
    </row>
    <row r="17" spans="1:258" s="7" customFormat="1" thickBot="1" x14ac:dyDescent="0.25">
      <c r="A17" s="26"/>
      <c r="B17" s="33" t="s">
        <v>28</v>
      </c>
      <c r="C17" s="28"/>
      <c r="D17" s="29"/>
      <c r="E17" s="31">
        <v>0</v>
      </c>
      <c r="F17" s="30">
        <f>(F16*E17)</f>
        <v>0</v>
      </c>
      <c r="G17" s="8"/>
      <c r="H17" s="8"/>
      <c r="I17" s="8"/>
      <c r="J17" s="8"/>
      <c r="K17" s="8"/>
      <c r="L17" s="8"/>
      <c r="M17" s="8"/>
      <c r="N17" s="8"/>
      <c r="O17" s="8"/>
      <c r="P17" s="8"/>
      <c r="Q17" s="8"/>
      <c r="R17" s="8"/>
      <c r="S17" s="8"/>
      <c r="T17" s="8"/>
      <c r="U17" s="8"/>
      <c r="V17" s="8"/>
      <c r="W17" s="8"/>
      <c r="X17" s="8"/>
      <c r="Y17" s="8"/>
      <c r="Z17" s="8"/>
      <c r="AA17" s="8"/>
      <c r="AB17" s="8"/>
      <c r="AC17" s="8"/>
      <c r="IW17" s="9"/>
      <c r="IX17" s="10"/>
    </row>
    <row r="18" spans="1:258" s="7" customFormat="1" thickBot="1" x14ac:dyDescent="0.25">
      <c r="A18" s="32"/>
      <c r="B18" s="33" t="s">
        <v>29</v>
      </c>
      <c r="C18" s="28"/>
      <c r="D18" s="29"/>
      <c r="E18" s="29"/>
      <c r="F18" s="30">
        <f>(F16-F17)</f>
        <v>3000</v>
      </c>
      <c r="G18" s="8"/>
      <c r="H18" s="8"/>
      <c r="I18" s="8"/>
      <c r="J18" s="8"/>
      <c r="K18" s="8"/>
      <c r="L18" s="8"/>
      <c r="M18" s="8"/>
      <c r="N18" s="8"/>
      <c r="O18" s="8"/>
      <c r="P18" s="8"/>
      <c r="Q18" s="8"/>
      <c r="R18" s="8"/>
      <c r="S18" s="8"/>
      <c r="T18" s="8"/>
      <c r="U18" s="8"/>
      <c r="V18" s="8"/>
      <c r="W18" s="8"/>
      <c r="X18" s="8"/>
      <c r="Y18" s="8"/>
      <c r="Z18" s="8"/>
      <c r="AA18" s="8"/>
      <c r="AB18" s="8"/>
      <c r="AC18" s="8"/>
      <c r="IW18" s="9"/>
      <c r="IX18" s="10"/>
    </row>
    <row r="19" spans="1:258" thickBot="1" x14ac:dyDescent="0.25">
      <c r="A19" s="21" t="s">
        <v>30</v>
      </c>
      <c r="B19" s="22" t="s">
        <v>31</v>
      </c>
      <c r="C19" s="22"/>
      <c r="D19" s="23"/>
      <c r="E19" s="23"/>
      <c r="F19" s="24"/>
    </row>
    <row r="20" spans="1:258" thickBot="1" x14ac:dyDescent="0.25">
      <c r="A20" s="21" t="s">
        <v>32</v>
      </c>
      <c r="B20" s="22" t="s">
        <v>33</v>
      </c>
      <c r="C20" s="22"/>
      <c r="D20" s="23"/>
      <c r="E20" s="23"/>
      <c r="F20" s="24"/>
    </row>
    <row r="21" spans="1:258" ht="48.75" thickBot="1" x14ac:dyDescent="0.25">
      <c r="A21" s="25" t="s">
        <v>34</v>
      </c>
      <c r="B21" s="22" t="s">
        <v>35</v>
      </c>
      <c r="C21" s="22"/>
      <c r="D21" s="23"/>
      <c r="E21" s="23"/>
      <c r="F21" s="24"/>
    </row>
    <row r="22" spans="1:258" ht="24.75" thickBot="1" x14ac:dyDescent="0.25">
      <c r="A22" s="25" t="s">
        <v>36</v>
      </c>
      <c r="B22" s="22" t="s">
        <v>37</v>
      </c>
      <c r="C22" s="22" t="s">
        <v>38</v>
      </c>
      <c r="D22" s="23">
        <v>2200</v>
      </c>
      <c r="E22" s="23">
        <v>9</v>
      </c>
      <c r="F22" s="24">
        <f>E22*D22</f>
        <v>19800</v>
      </c>
    </row>
    <row r="23" spans="1:258" ht="36.75" thickBot="1" x14ac:dyDescent="0.25">
      <c r="A23" s="25" t="s">
        <v>39</v>
      </c>
      <c r="B23" s="22" t="s">
        <v>40</v>
      </c>
      <c r="C23" s="22" t="s">
        <v>38</v>
      </c>
      <c r="D23" s="23">
        <v>5500</v>
      </c>
      <c r="E23" s="23">
        <v>12</v>
      </c>
      <c r="F23" s="24">
        <f>E23*D23</f>
        <v>66000</v>
      </c>
    </row>
    <row r="24" spans="1:258" ht="36.75" thickBot="1" x14ac:dyDescent="0.25">
      <c r="A24" s="25" t="s">
        <v>41</v>
      </c>
      <c r="B24" s="22" t="s">
        <v>42</v>
      </c>
      <c r="C24" s="22" t="s">
        <v>38</v>
      </c>
      <c r="D24" s="23">
        <v>1200</v>
      </c>
      <c r="E24" s="23">
        <v>6</v>
      </c>
      <c r="F24" s="24">
        <f>E24*D24</f>
        <v>7200</v>
      </c>
    </row>
    <row r="25" spans="1:258" ht="36.75" thickBot="1" x14ac:dyDescent="0.25">
      <c r="A25" s="25" t="s">
        <v>43</v>
      </c>
      <c r="B25" s="22" t="s">
        <v>44</v>
      </c>
      <c r="C25" s="22" t="s">
        <v>38</v>
      </c>
      <c r="D25" s="23">
        <v>400</v>
      </c>
      <c r="E25" s="23">
        <v>18</v>
      </c>
      <c r="F25" s="24">
        <f>E25*D25</f>
        <v>7200</v>
      </c>
    </row>
    <row r="26" spans="1:258" ht="36.75" thickBot="1" x14ac:dyDescent="0.25">
      <c r="A26" s="25" t="s">
        <v>45</v>
      </c>
      <c r="B26" s="22" t="s">
        <v>46</v>
      </c>
      <c r="C26" s="22" t="s">
        <v>38</v>
      </c>
      <c r="D26" s="23">
        <v>200</v>
      </c>
      <c r="E26" s="23">
        <v>24</v>
      </c>
      <c r="F26" s="24">
        <f>E26*D26</f>
        <v>4800</v>
      </c>
    </row>
    <row r="27" spans="1:258" s="7" customFormat="1" thickBot="1" x14ac:dyDescent="0.25">
      <c r="A27" s="26"/>
      <c r="B27" s="27" t="s">
        <v>47</v>
      </c>
      <c r="C27" s="28"/>
      <c r="D27" s="29"/>
      <c r="E27" s="29"/>
      <c r="F27" s="30">
        <f>SUM(F22:F26)</f>
        <v>105000</v>
      </c>
      <c r="G27" s="8"/>
      <c r="H27" s="8"/>
      <c r="I27" s="8"/>
      <c r="J27" s="8"/>
      <c r="K27" s="8"/>
      <c r="L27" s="8"/>
      <c r="M27" s="8"/>
      <c r="N27" s="8"/>
      <c r="O27" s="8"/>
      <c r="P27" s="8"/>
      <c r="Q27" s="8"/>
      <c r="R27" s="8"/>
      <c r="S27" s="8"/>
      <c r="T27" s="8"/>
      <c r="U27" s="8"/>
      <c r="V27" s="8"/>
      <c r="W27" s="8"/>
      <c r="X27" s="8"/>
      <c r="Y27" s="8"/>
      <c r="Z27" s="8"/>
      <c r="AA27" s="8"/>
      <c r="AB27" s="8"/>
      <c r="AC27" s="8"/>
      <c r="IW27" s="9"/>
      <c r="IX27" s="10"/>
    </row>
    <row r="28" spans="1:258" s="7" customFormat="1" thickBot="1" x14ac:dyDescent="0.25">
      <c r="A28" s="26"/>
      <c r="B28" s="27" t="s">
        <v>48</v>
      </c>
      <c r="C28" s="28"/>
      <c r="D28" s="29"/>
      <c r="E28" s="31">
        <v>0</v>
      </c>
      <c r="F28" s="30">
        <f>(F27*E28)</f>
        <v>0</v>
      </c>
      <c r="G28" s="8"/>
      <c r="H28" s="8"/>
      <c r="I28" s="8"/>
      <c r="J28" s="8"/>
      <c r="K28" s="8"/>
      <c r="L28" s="8"/>
      <c r="M28" s="8"/>
      <c r="N28" s="8"/>
      <c r="O28" s="8"/>
      <c r="P28" s="8"/>
      <c r="Q28" s="8"/>
      <c r="R28" s="8"/>
      <c r="S28" s="8"/>
      <c r="T28" s="8"/>
      <c r="U28" s="8"/>
      <c r="V28" s="8"/>
      <c r="W28" s="8"/>
      <c r="X28" s="8"/>
      <c r="Y28" s="8"/>
      <c r="Z28" s="8"/>
      <c r="AA28" s="8"/>
      <c r="AB28" s="8"/>
      <c r="AC28" s="8"/>
      <c r="IW28" s="9"/>
      <c r="IX28" s="10"/>
    </row>
    <row r="29" spans="1:258" s="7" customFormat="1" thickBot="1" x14ac:dyDescent="0.25">
      <c r="A29" s="32"/>
      <c r="B29" s="27" t="s">
        <v>49</v>
      </c>
      <c r="C29" s="28"/>
      <c r="D29" s="29"/>
      <c r="E29" s="29"/>
      <c r="F29" s="30">
        <f>(F27-F28)</f>
        <v>105000</v>
      </c>
      <c r="G29" s="8"/>
      <c r="H29" s="8"/>
      <c r="I29" s="8"/>
      <c r="J29" s="8"/>
      <c r="K29" s="8"/>
      <c r="L29" s="8"/>
      <c r="M29" s="8"/>
      <c r="N29" s="8"/>
      <c r="O29" s="8"/>
      <c r="P29" s="8"/>
      <c r="Q29" s="8"/>
      <c r="R29" s="8"/>
      <c r="S29" s="8"/>
      <c r="T29" s="8"/>
      <c r="U29" s="8"/>
      <c r="V29" s="8"/>
      <c r="W29" s="8"/>
      <c r="X29" s="8"/>
      <c r="Y29" s="8"/>
      <c r="Z29" s="8"/>
      <c r="AA29" s="8"/>
      <c r="AB29" s="8"/>
      <c r="AC29" s="8"/>
      <c r="IW29" s="9"/>
      <c r="IX29" s="10"/>
    </row>
    <row r="30" spans="1:258" thickBot="1" x14ac:dyDescent="0.25">
      <c r="A30" s="21" t="s">
        <v>50</v>
      </c>
      <c r="B30" s="22" t="s">
        <v>51</v>
      </c>
      <c r="C30" s="22"/>
      <c r="D30" s="23"/>
      <c r="E30" s="23"/>
      <c r="F30" s="24"/>
    </row>
    <row r="31" spans="1:258" thickBot="1" x14ac:dyDescent="0.25">
      <c r="A31" s="25" t="s">
        <v>52</v>
      </c>
      <c r="B31" s="22" t="s">
        <v>53</v>
      </c>
      <c r="C31" s="22" t="s">
        <v>38</v>
      </c>
      <c r="D31" s="23">
        <v>300</v>
      </c>
      <c r="E31" s="23">
        <v>7</v>
      </c>
      <c r="F31" s="24">
        <f t="shared" ref="F31:F37" si="0">E31*D31</f>
        <v>2100</v>
      </c>
    </row>
    <row r="32" spans="1:258" thickBot="1" x14ac:dyDescent="0.25">
      <c r="A32" s="25" t="s">
        <v>54</v>
      </c>
      <c r="B32" s="22" t="s">
        <v>55</v>
      </c>
      <c r="C32" s="22" t="s">
        <v>38</v>
      </c>
      <c r="D32" s="23">
        <v>1500</v>
      </c>
      <c r="E32" s="23">
        <v>9</v>
      </c>
      <c r="F32" s="24">
        <f t="shared" si="0"/>
        <v>13500</v>
      </c>
    </row>
    <row r="33" spans="1:258" thickBot="1" x14ac:dyDescent="0.25">
      <c r="A33" s="25" t="s">
        <v>56</v>
      </c>
      <c r="B33" s="22" t="s">
        <v>57</v>
      </c>
      <c r="C33" s="22" t="s">
        <v>38</v>
      </c>
      <c r="D33" s="23">
        <v>1500</v>
      </c>
      <c r="E33" s="23">
        <v>6</v>
      </c>
      <c r="F33" s="24">
        <f t="shared" si="0"/>
        <v>9000</v>
      </c>
    </row>
    <row r="34" spans="1:258" ht="24.75" thickBot="1" x14ac:dyDescent="0.25">
      <c r="A34" s="25" t="s">
        <v>58</v>
      </c>
      <c r="B34" s="22" t="s">
        <v>59</v>
      </c>
      <c r="C34" s="22" t="s">
        <v>38</v>
      </c>
      <c r="D34" s="23">
        <v>220</v>
      </c>
      <c r="E34" s="23">
        <v>85</v>
      </c>
      <c r="F34" s="24">
        <f t="shared" si="0"/>
        <v>18700</v>
      </c>
    </row>
    <row r="35" spans="1:258" ht="24.75" thickBot="1" x14ac:dyDescent="0.25">
      <c r="A35" s="25" t="s">
        <v>60</v>
      </c>
      <c r="B35" s="22" t="s">
        <v>61</v>
      </c>
      <c r="C35" s="22" t="s">
        <v>38</v>
      </c>
      <c r="D35" s="23">
        <v>400</v>
      </c>
      <c r="E35" s="23">
        <v>130</v>
      </c>
      <c r="F35" s="24">
        <f t="shared" si="0"/>
        <v>52000</v>
      </c>
    </row>
    <row r="36" spans="1:258" ht="24.75" thickBot="1" x14ac:dyDescent="0.25">
      <c r="A36" s="25" t="s">
        <v>62</v>
      </c>
      <c r="B36" s="22" t="s">
        <v>63</v>
      </c>
      <c r="C36" s="22" t="s">
        <v>38</v>
      </c>
      <c r="D36" s="23">
        <v>150</v>
      </c>
      <c r="E36" s="23">
        <v>210</v>
      </c>
      <c r="F36" s="24">
        <f t="shared" si="0"/>
        <v>31500</v>
      </c>
    </row>
    <row r="37" spans="1:258" ht="24.75" thickBot="1" x14ac:dyDescent="0.25">
      <c r="A37" s="25" t="s">
        <v>64</v>
      </c>
      <c r="B37" s="22" t="s">
        <v>65</v>
      </c>
      <c r="C37" s="22" t="s">
        <v>38</v>
      </c>
      <c r="D37" s="23">
        <v>100</v>
      </c>
      <c r="E37" s="23">
        <v>15</v>
      </c>
      <c r="F37" s="24">
        <f t="shared" si="0"/>
        <v>1500</v>
      </c>
    </row>
    <row r="38" spans="1:258" s="7" customFormat="1" thickBot="1" x14ac:dyDescent="0.25">
      <c r="A38" s="26"/>
      <c r="B38" s="27" t="s">
        <v>66</v>
      </c>
      <c r="C38" s="28"/>
      <c r="D38" s="29"/>
      <c r="E38" s="29"/>
      <c r="F38" s="30">
        <f>SUM(F31:F37)</f>
        <v>128300</v>
      </c>
      <c r="G38" s="8"/>
      <c r="H38" s="8"/>
      <c r="I38" s="8"/>
      <c r="J38" s="8"/>
      <c r="K38" s="8"/>
      <c r="L38" s="8"/>
      <c r="M38" s="8"/>
      <c r="N38" s="8"/>
      <c r="O38" s="8"/>
      <c r="P38" s="8"/>
      <c r="Q38" s="8"/>
      <c r="R38" s="8"/>
      <c r="S38" s="8"/>
      <c r="T38" s="8"/>
      <c r="U38" s="8"/>
      <c r="V38" s="8"/>
      <c r="W38" s="8"/>
      <c r="X38" s="8"/>
      <c r="Y38" s="8"/>
      <c r="Z38" s="8"/>
      <c r="AA38" s="8"/>
      <c r="AB38" s="8"/>
      <c r="AC38" s="8"/>
      <c r="IW38" s="9"/>
      <c r="IX38" s="10"/>
    </row>
    <row r="39" spans="1:258" s="7" customFormat="1" thickBot="1" x14ac:dyDescent="0.25">
      <c r="A39" s="26"/>
      <c r="B39" s="27" t="s">
        <v>67</v>
      </c>
      <c r="C39" s="28"/>
      <c r="D39" s="29"/>
      <c r="E39" s="31">
        <v>0</v>
      </c>
      <c r="F39" s="30">
        <f>(F38*E39)</f>
        <v>0</v>
      </c>
      <c r="G39" s="8"/>
      <c r="H39" s="8"/>
      <c r="I39" s="8"/>
      <c r="J39" s="8"/>
      <c r="K39" s="8"/>
      <c r="L39" s="8"/>
      <c r="M39" s="8"/>
      <c r="N39" s="8"/>
      <c r="O39" s="8"/>
      <c r="P39" s="8"/>
      <c r="Q39" s="8"/>
      <c r="R39" s="8"/>
      <c r="S39" s="8"/>
      <c r="T39" s="8"/>
      <c r="U39" s="8"/>
      <c r="V39" s="8"/>
      <c r="W39" s="8"/>
      <c r="X39" s="8"/>
      <c r="Y39" s="8"/>
      <c r="Z39" s="8"/>
      <c r="AA39" s="8"/>
      <c r="AB39" s="8"/>
      <c r="AC39" s="8"/>
      <c r="IW39" s="9"/>
      <c r="IX39" s="10"/>
    </row>
    <row r="40" spans="1:258" s="7" customFormat="1" thickBot="1" x14ac:dyDescent="0.25">
      <c r="A40" s="32"/>
      <c r="B40" s="27" t="s">
        <v>68</v>
      </c>
      <c r="C40" s="28"/>
      <c r="D40" s="29"/>
      <c r="E40" s="29"/>
      <c r="F40" s="30">
        <f>(F38-F39)</f>
        <v>128300</v>
      </c>
      <c r="G40" s="8"/>
      <c r="H40" s="8"/>
      <c r="I40" s="8"/>
      <c r="J40" s="8"/>
      <c r="K40" s="8"/>
      <c r="L40" s="8"/>
      <c r="M40" s="8"/>
      <c r="N40" s="8"/>
      <c r="O40" s="8"/>
      <c r="P40" s="8"/>
      <c r="Q40" s="8"/>
      <c r="R40" s="8"/>
      <c r="S40" s="8"/>
      <c r="T40" s="8"/>
      <c r="U40" s="8"/>
      <c r="V40" s="8"/>
      <c r="W40" s="8"/>
      <c r="X40" s="8"/>
      <c r="Y40" s="8"/>
      <c r="Z40" s="8"/>
      <c r="AA40" s="8"/>
      <c r="AB40" s="8"/>
      <c r="AC40" s="8"/>
      <c r="IW40" s="9"/>
      <c r="IX40" s="10"/>
    </row>
    <row r="41" spans="1:258" thickBot="1" x14ac:dyDescent="0.25">
      <c r="A41" s="21" t="s">
        <v>69</v>
      </c>
      <c r="B41" s="22" t="s">
        <v>70</v>
      </c>
      <c r="C41" s="22"/>
      <c r="D41" s="23"/>
      <c r="E41" s="23"/>
      <c r="F41" s="24"/>
    </row>
    <row r="42" spans="1:258" ht="36.75" thickBot="1" x14ac:dyDescent="0.25">
      <c r="A42" s="25" t="s">
        <v>71</v>
      </c>
      <c r="B42" s="22" t="s">
        <v>72</v>
      </c>
      <c r="C42" s="22"/>
      <c r="D42" s="23"/>
      <c r="E42" s="23"/>
      <c r="F42" s="24"/>
    </row>
    <row r="43" spans="1:258" ht="24.75" thickBot="1" x14ac:dyDescent="0.25">
      <c r="A43" s="25" t="s">
        <v>73</v>
      </c>
      <c r="B43" s="22" t="s">
        <v>74</v>
      </c>
      <c r="C43" s="22" t="s">
        <v>38</v>
      </c>
      <c r="D43" s="23">
        <v>1000</v>
      </c>
      <c r="E43" s="23">
        <v>84</v>
      </c>
      <c r="F43" s="24">
        <f>E43*D43</f>
        <v>84000</v>
      </c>
    </row>
    <row r="44" spans="1:258" ht="24.75" thickBot="1" x14ac:dyDescent="0.25">
      <c r="A44" s="25" t="s">
        <v>75</v>
      </c>
      <c r="B44" s="22" t="s">
        <v>76</v>
      </c>
      <c r="C44" s="22" t="s">
        <v>38</v>
      </c>
      <c r="D44" s="23">
        <v>2500</v>
      </c>
      <c r="E44" s="23">
        <v>95</v>
      </c>
      <c r="F44" s="24">
        <f>E44*D44</f>
        <v>237500</v>
      </c>
    </row>
    <row r="45" spans="1:258" ht="24.75" thickBot="1" x14ac:dyDescent="0.25">
      <c r="A45" s="25" t="s">
        <v>77</v>
      </c>
      <c r="B45" s="22" t="s">
        <v>78</v>
      </c>
      <c r="C45" s="22" t="s">
        <v>79</v>
      </c>
      <c r="D45" s="23">
        <v>14</v>
      </c>
      <c r="E45" s="23">
        <v>3000</v>
      </c>
      <c r="F45" s="24">
        <f>E45*D45</f>
        <v>42000</v>
      </c>
    </row>
    <row r="46" spans="1:258" s="7" customFormat="1" thickBot="1" x14ac:dyDescent="0.25">
      <c r="A46" s="26"/>
      <c r="B46" s="27" t="s">
        <v>80</v>
      </c>
      <c r="C46" s="28"/>
      <c r="D46" s="29"/>
      <c r="E46" s="29"/>
      <c r="F46" s="30">
        <f>SUM(F43:F45)</f>
        <v>363500</v>
      </c>
      <c r="G46" s="8"/>
      <c r="H46" s="8"/>
      <c r="I46" s="8"/>
      <c r="J46" s="8"/>
      <c r="K46" s="8"/>
      <c r="L46" s="8"/>
      <c r="M46" s="8"/>
      <c r="N46" s="8"/>
      <c r="O46" s="8"/>
      <c r="P46" s="8"/>
      <c r="Q46" s="8"/>
      <c r="R46" s="8"/>
      <c r="S46" s="8"/>
      <c r="T46" s="8"/>
      <c r="U46" s="8"/>
      <c r="V46" s="8"/>
      <c r="W46" s="8"/>
      <c r="X46" s="8"/>
      <c r="Y46" s="8"/>
      <c r="Z46" s="8"/>
      <c r="AA46" s="8"/>
      <c r="AB46" s="8"/>
      <c r="AC46" s="8"/>
      <c r="IW46" s="9"/>
      <c r="IX46" s="10"/>
    </row>
    <row r="47" spans="1:258" s="7" customFormat="1" thickBot="1" x14ac:dyDescent="0.25">
      <c r="A47" s="26"/>
      <c r="B47" s="27" t="s">
        <v>81</v>
      </c>
      <c r="C47" s="28"/>
      <c r="D47" s="29"/>
      <c r="E47" s="31">
        <v>0</v>
      </c>
      <c r="F47" s="30">
        <f>(F46*E47)</f>
        <v>0</v>
      </c>
      <c r="G47" s="8"/>
      <c r="H47" s="8"/>
      <c r="I47" s="8"/>
      <c r="J47" s="8"/>
      <c r="K47" s="8"/>
      <c r="L47" s="8"/>
      <c r="M47" s="8"/>
      <c r="N47" s="8"/>
      <c r="O47" s="8"/>
      <c r="P47" s="8"/>
      <c r="Q47" s="8"/>
      <c r="R47" s="8"/>
      <c r="S47" s="8"/>
      <c r="T47" s="8"/>
      <c r="U47" s="8"/>
      <c r="V47" s="8"/>
      <c r="W47" s="8"/>
      <c r="X47" s="8"/>
      <c r="Y47" s="8"/>
      <c r="Z47" s="8"/>
      <c r="AA47" s="8"/>
      <c r="AB47" s="8"/>
      <c r="AC47" s="8"/>
      <c r="IW47" s="9"/>
      <c r="IX47" s="10"/>
    </row>
    <row r="48" spans="1:258" s="7" customFormat="1" thickBot="1" x14ac:dyDescent="0.25">
      <c r="A48" s="32"/>
      <c r="B48" s="27" t="s">
        <v>82</v>
      </c>
      <c r="C48" s="28"/>
      <c r="D48" s="29"/>
      <c r="E48" s="29"/>
      <c r="F48" s="30">
        <f>(F46-F47)</f>
        <v>363500</v>
      </c>
      <c r="G48" s="8"/>
      <c r="H48" s="8"/>
      <c r="I48" s="8"/>
      <c r="J48" s="8"/>
      <c r="K48" s="8"/>
      <c r="L48" s="8"/>
      <c r="M48" s="8"/>
      <c r="N48" s="8"/>
      <c r="O48" s="8"/>
      <c r="P48" s="8"/>
      <c r="Q48" s="8"/>
      <c r="R48" s="8"/>
      <c r="S48" s="8"/>
      <c r="T48" s="8"/>
      <c r="U48" s="8"/>
      <c r="V48" s="8"/>
      <c r="W48" s="8"/>
      <c r="X48" s="8"/>
      <c r="Y48" s="8"/>
      <c r="Z48" s="8"/>
      <c r="AA48" s="8"/>
      <c r="AB48" s="8"/>
      <c r="AC48" s="8"/>
      <c r="IW48" s="9"/>
      <c r="IX48" s="10"/>
    </row>
    <row r="49" spans="1:6" thickBot="1" x14ac:dyDescent="0.25">
      <c r="A49" s="21" t="s">
        <v>83</v>
      </c>
      <c r="B49" s="22" t="s">
        <v>84</v>
      </c>
      <c r="C49" s="22"/>
      <c r="D49" s="23"/>
      <c r="E49" s="23"/>
      <c r="F49" s="24"/>
    </row>
    <row r="50" spans="1:6" ht="24.75" thickBot="1" x14ac:dyDescent="0.25">
      <c r="A50" s="25" t="s">
        <v>85</v>
      </c>
      <c r="B50" s="22" t="s">
        <v>86</v>
      </c>
      <c r="C50" s="22"/>
      <c r="D50" s="23"/>
      <c r="E50" s="23"/>
      <c r="F50" s="24"/>
    </row>
    <row r="51" spans="1:6" thickBot="1" x14ac:dyDescent="0.25">
      <c r="A51" s="25" t="s">
        <v>87</v>
      </c>
      <c r="B51" s="22" t="s">
        <v>88</v>
      </c>
      <c r="C51" s="22"/>
      <c r="D51" s="23"/>
      <c r="E51" s="23"/>
      <c r="F51" s="24"/>
    </row>
    <row r="52" spans="1:6" ht="60.75" thickBot="1" x14ac:dyDescent="0.25">
      <c r="A52" s="25" t="s">
        <v>87</v>
      </c>
      <c r="B52" s="22" t="s">
        <v>89</v>
      </c>
      <c r="C52" s="22" t="s">
        <v>90</v>
      </c>
      <c r="D52" s="23">
        <v>1</v>
      </c>
      <c r="E52" s="23">
        <v>4500</v>
      </c>
      <c r="F52" s="24">
        <f t="shared" ref="F52:F78" si="1">E52*D52</f>
        <v>4500</v>
      </c>
    </row>
    <row r="53" spans="1:6" ht="60.75" thickBot="1" x14ac:dyDescent="0.25">
      <c r="A53" s="25" t="s">
        <v>91</v>
      </c>
      <c r="B53" s="22" t="s">
        <v>92</v>
      </c>
      <c r="C53" s="22" t="s">
        <v>90</v>
      </c>
      <c r="D53" s="23">
        <v>3</v>
      </c>
      <c r="E53" s="23">
        <v>3600</v>
      </c>
      <c r="F53" s="24">
        <f t="shared" si="1"/>
        <v>10800</v>
      </c>
    </row>
    <row r="54" spans="1:6" ht="36.75" thickBot="1" x14ac:dyDescent="0.25">
      <c r="A54" s="25" t="s">
        <v>93</v>
      </c>
      <c r="B54" s="22" t="s">
        <v>94</v>
      </c>
      <c r="C54" s="22" t="s">
        <v>90</v>
      </c>
      <c r="D54" s="23">
        <v>11</v>
      </c>
      <c r="E54" s="23">
        <v>3200</v>
      </c>
      <c r="F54" s="24">
        <f t="shared" si="1"/>
        <v>35200</v>
      </c>
    </row>
    <row r="55" spans="1:6" ht="24.75" thickBot="1" x14ac:dyDescent="0.25">
      <c r="A55" s="25" t="s">
        <v>95</v>
      </c>
      <c r="B55" s="22" t="s">
        <v>96</v>
      </c>
      <c r="C55" s="22" t="s">
        <v>90</v>
      </c>
      <c r="D55" s="23">
        <v>4</v>
      </c>
      <c r="E55" s="23">
        <v>2470</v>
      </c>
      <c r="F55" s="24">
        <f t="shared" si="1"/>
        <v>9880</v>
      </c>
    </row>
    <row r="56" spans="1:6" ht="24.75" thickBot="1" x14ac:dyDescent="0.25">
      <c r="A56" s="25" t="s">
        <v>97</v>
      </c>
      <c r="B56" s="22" t="s">
        <v>98</v>
      </c>
      <c r="C56" s="22" t="s">
        <v>90</v>
      </c>
      <c r="D56" s="23">
        <v>1</v>
      </c>
      <c r="E56" s="23">
        <v>3200</v>
      </c>
      <c r="F56" s="24">
        <f t="shared" si="1"/>
        <v>3200</v>
      </c>
    </row>
    <row r="57" spans="1:6" ht="24.75" thickBot="1" x14ac:dyDescent="0.25">
      <c r="A57" s="25" t="s">
        <v>99</v>
      </c>
      <c r="B57" s="22" t="s">
        <v>100</v>
      </c>
      <c r="C57" s="22" t="s">
        <v>90</v>
      </c>
      <c r="D57" s="23">
        <v>1</v>
      </c>
      <c r="E57" s="23">
        <v>6800</v>
      </c>
      <c r="F57" s="24">
        <f t="shared" si="1"/>
        <v>6800</v>
      </c>
    </row>
    <row r="58" spans="1:6" thickBot="1" x14ac:dyDescent="0.25">
      <c r="A58" s="25" t="s">
        <v>101</v>
      </c>
      <c r="B58" s="22" t="s">
        <v>102</v>
      </c>
      <c r="C58" s="22" t="s">
        <v>90</v>
      </c>
      <c r="D58" s="23">
        <v>6</v>
      </c>
      <c r="E58" s="23">
        <v>320</v>
      </c>
      <c r="F58" s="24">
        <f t="shared" si="1"/>
        <v>1920</v>
      </c>
    </row>
    <row r="59" spans="1:6" thickBot="1" x14ac:dyDescent="0.25">
      <c r="A59" s="25" t="s">
        <v>103</v>
      </c>
      <c r="B59" s="22" t="s">
        <v>104</v>
      </c>
      <c r="C59" s="22" t="s">
        <v>90</v>
      </c>
      <c r="D59" s="23">
        <v>6</v>
      </c>
      <c r="E59" s="23">
        <v>230</v>
      </c>
      <c r="F59" s="24">
        <f t="shared" si="1"/>
        <v>1380</v>
      </c>
    </row>
    <row r="60" spans="1:6" thickBot="1" x14ac:dyDescent="0.25">
      <c r="A60" s="25" t="s">
        <v>105</v>
      </c>
      <c r="B60" s="22" t="s">
        <v>106</v>
      </c>
      <c r="C60" s="22" t="s">
        <v>90</v>
      </c>
      <c r="D60" s="23">
        <v>12</v>
      </c>
      <c r="E60" s="23">
        <v>220</v>
      </c>
      <c r="F60" s="24">
        <f t="shared" si="1"/>
        <v>2640</v>
      </c>
    </row>
    <row r="61" spans="1:6" thickBot="1" x14ac:dyDescent="0.25">
      <c r="A61" s="25" t="s">
        <v>107</v>
      </c>
      <c r="B61" s="22" t="s">
        <v>108</v>
      </c>
      <c r="C61" s="22" t="s">
        <v>90</v>
      </c>
      <c r="D61" s="23">
        <v>3</v>
      </c>
      <c r="E61" s="23">
        <v>260</v>
      </c>
      <c r="F61" s="24">
        <f t="shared" si="1"/>
        <v>780</v>
      </c>
    </row>
    <row r="62" spans="1:6" thickBot="1" x14ac:dyDescent="0.25">
      <c r="A62" s="25" t="s">
        <v>109</v>
      </c>
      <c r="B62" s="22" t="s">
        <v>110</v>
      </c>
      <c r="C62" s="22" t="s">
        <v>90</v>
      </c>
      <c r="D62" s="23">
        <v>4</v>
      </c>
      <c r="E62" s="23">
        <v>4600</v>
      </c>
      <c r="F62" s="24">
        <f t="shared" si="1"/>
        <v>18400</v>
      </c>
    </row>
    <row r="63" spans="1:6" ht="24.75" thickBot="1" x14ac:dyDescent="0.25">
      <c r="A63" s="25" t="s">
        <v>111</v>
      </c>
      <c r="B63" s="22" t="s">
        <v>112</v>
      </c>
      <c r="C63" s="22" t="s">
        <v>90</v>
      </c>
      <c r="D63" s="23">
        <v>4</v>
      </c>
      <c r="E63" s="23">
        <v>3800</v>
      </c>
      <c r="F63" s="24">
        <f t="shared" si="1"/>
        <v>15200</v>
      </c>
    </row>
    <row r="64" spans="1:6" thickBot="1" x14ac:dyDescent="0.25">
      <c r="A64" s="25" t="s">
        <v>113</v>
      </c>
      <c r="B64" s="22" t="s">
        <v>114</v>
      </c>
      <c r="C64" s="22" t="s">
        <v>90</v>
      </c>
      <c r="D64" s="23">
        <v>12</v>
      </c>
      <c r="E64" s="23">
        <v>75</v>
      </c>
      <c r="F64" s="24">
        <f t="shared" si="1"/>
        <v>900</v>
      </c>
    </row>
    <row r="65" spans="1:258" ht="24.75" thickBot="1" x14ac:dyDescent="0.25">
      <c r="A65" s="25" t="s">
        <v>115</v>
      </c>
      <c r="B65" s="22" t="s">
        <v>116</v>
      </c>
      <c r="C65" s="22" t="s">
        <v>90</v>
      </c>
      <c r="D65" s="23">
        <v>3</v>
      </c>
      <c r="E65" s="23">
        <v>380</v>
      </c>
      <c r="F65" s="24">
        <f t="shared" si="1"/>
        <v>1140</v>
      </c>
    </row>
    <row r="66" spans="1:258" ht="24.75" thickBot="1" x14ac:dyDescent="0.25">
      <c r="A66" s="25" t="s">
        <v>117</v>
      </c>
      <c r="B66" s="22" t="s">
        <v>118</v>
      </c>
      <c r="C66" s="22" t="s">
        <v>90</v>
      </c>
      <c r="D66" s="23">
        <v>3</v>
      </c>
      <c r="E66" s="23">
        <v>320</v>
      </c>
      <c r="F66" s="24">
        <f t="shared" si="1"/>
        <v>960</v>
      </c>
    </row>
    <row r="67" spans="1:258" thickBot="1" x14ac:dyDescent="0.25">
      <c r="A67" s="25" t="s">
        <v>119</v>
      </c>
      <c r="B67" s="22" t="s">
        <v>120</v>
      </c>
      <c r="C67" s="22" t="s">
        <v>90</v>
      </c>
      <c r="D67" s="23">
        <v>15</v>
      </c>
      <c r="E67" s="23">
        <v>55</v>
      </c>
      <c r="F67" s="24">
        <f t="shared" si="1"/>
        <v>825</v>
      </c>
    </row>
    <row r="68" spans="1:258" thickBot="1" x14ac:dyDescent="0.25">
      <c r="A68" s="25" t="s">
        <v>121</v>
      </c>
      <c r="B68" s="22" t="s">
        <v>122</v>
      </c>
      <c r="C68" s="22" t="s">
        <v>90</v>
      </c>
      <c r="D68" s="23">
        <v>30</v>
      </c>
      <c r="E68" s="23">
        <v>220</v>
      </c>
      <c r="F68" s="24">
        <f t="shared" si="1"/>
        <v>6600</v>
      </c>
    </row>
    <row r="69" spans="1:258" thickBot="1" x14ac:dyDescent="0.25">
      <c r="A69" s="25" t="s">
        <v>123</v>
      </c>
      <c r="B69" s="22" t="s">
        <v>124</v>
      </c>
      <c r="C69" s="22" t="s">
        <v>90</v>
      </c>
      <c r="D69" s="23">
        <v>35</v>
      </c>
      <c r="E69" s="23">
        <v>240</v>
      </c>
      <c r="F69" s="24">
        <f t="shared" si="1"/>
        <v>8400</v>
      </c>
    </row>
    <row r="70" spans="1:258" thickBot="1" x14ac:dyDescent="0.25">
      <c r="A70" s="25" t="s">
        <v>125</v>
      </c>
      <c r="B70" s="22" t="s">
        <v>126</v>
      </c>
      <c r="C70" s="22" t="s">
        <v>90</v>
      </c>
      <c r="D70" s="23">
        <v>4</v>
      </c>
      <c r="E70" s="23">
        <v>360</v>
      </c>
      <c r="F70" s="24">
        <f t="shared" si="1"/>
        <v>1440</v>
      </c>
    </row>
    <row r="71" spans="1:258" thickBot="1" x14ac:dyDescent="0.25">
      <c r="A71" s="25" t="s">
        <v>127</v>
      </c>
      <c r="B71" s="22" t="s">
        <v>128</v>
      </c>
      <c r="C71" s="22" t="s">
        <v>90</v>
      </c>
      <c r="D71" s="23">
        <v>3</v>
      </c>
      <c r="E71" s="23">
        <v>440</v>
      </c>
      <c r="F71" s="24">
        <f t="shared" si="1"/>
        <v>1320</v>
      </c>
    </row>
    <row r="72" spans="1:258" thickBot="1" x14ac:dyDescent="0.25">
      <c r="A72" s="25" t="s">
        <v>129</v>
      </c>
      <c r="B72" s="22" t="s">
        <v>130</v>
      </c>
      <c r="C72" s="22" t="s">
        <v>90</v>
      </c>
      <c r="D72" s="23">
        <v>2</v>
      </c>
      <c r="E72" s="23">
        <v>110</v>
      </c>
      <c r="F72" s="24">
        <f t="shared" si="1"/>
        <v>220</v>
      </c>
    </row>
    <row r="73" spans="1:258" thickBot="1" x14ac:dyDescent="0.25">
      <c r="A73" s="25" t="s">
        <v>131</v>
      </c>
      <c r="B73" s="22" t="s">
        <v>132</v>
      </c>
      <c r="C73" s="22" t="s">
        <v>90</v>
      </c>
      <c r="D73" s="23">
        <v>2</v>
      </c>
      <c r="E73" s="23">
        <v>220</v>
      </c>
      <c r="F73" s="24">
        <f t="shared" si="1"/>
        <v>440</v>
      </c>
    </row>
    <row r="74" spans="1:258" thickBot="1" x14ac:dyDescent="0.25">
      <c r="A74" s="25" t="s">
        <v>133</v>
      </c>
      <c r="B74" s="22" t="s">
        <v>134</v>
      </c>
      <c r="C74" s="22" t="s">
        <v>90</v>
      </c>
      <c r="D74" s="23">
        <v>4</v>
      </c>
      <c r="E74" s="23">
        <v>130</v>
      </c>
      <c r="F74" s="24">
        <f t="shared" si="1"/>
        <v>520</v>
      </c>
    </row>
    <row r="75" spans="1:258" thickBot="1" x14ac:dyDescent="0.25">
      <c r="A75" s="25" t="s">
        <v>135</v>
      </c>
      <c r="B75" s="22" t="s">
        <v>136</v>
      </c>
      <c r="C75" s="22" t="s">
        <v>90</v>
      </c>
      <c r="D75" s="23">
        <v>8</v>
      </c>
      <c r="E75" s="23">
        <v>66</v>
      </c>
      <c r="F75" s="24">
        <f t="shared" si="1"/>
        <v>528</v>
      </c>
    </row>
    <row r="76" spans="1:258" ht="24.75" thickBot="1" x14ac:dyDescent="0.25">
      <c r="A76" s="25" t="s">
        <v>137</v>
      </c>
      <c r="B76" s="22" t="s">
        <v>138</v>
      </c>
      <c r="C76" s="22" t="s">
        <v>90</v>
      </c>
      <c r="D76" s="23">
        <v>2</v>
      </c>
      <c r="E76" s="23">
        <v>270</v>
      </c>
      <c r="F76" s="24">
        <f t="shared" si="1"/>
        <v>540</v>
      </c>
    </row>
    <row r="77" spans="1:258" ht="24.75" thickBot="1" x14ac:dyDescent="0.25">
      <c r="A77" s="25" t="s">
        <v>139</v>
      </c>
      <c r="B77" s="22" t="s">
        <v>140</v>
      </c>
      <c r="C77" s="22" t="s">
        <v>90</v>
      </c>
      <c r="D77" s="23">
        <v>4</v>
      </c>
      <c r="E77" s="23">
        <v>220</v>
      </c>
      <c r="F77" s="24">
        <f t="shared" si="1"/>
        <v>880</v>
      </c>
    </row>
    <row r="78" spans="1:258" ht="24.75" thickBot="1" x14ac:dyDescent="0.25">
      <c r="A78" s="25" t="s">
        <v>141</v>
      </c>
      <c r="B78" s="22" t="s">
        <v>142</v>
      </c>
      <c r="C78" s="22" t="s">
        <v>79</v>
      </c>
      <c r="D78" s="23">
        <v>4</v>
      </c>
      <c r="E78" s="23">
        <v>450</v>
      </c>
      <c r="F78" s="24">
        <f t="shared" si="1"/>
        <v>1800</v>
      </c>
    </row>
    <row r="79" spans="1:258" s="7" customFormat="1" thickBot="1" x14ac:dyDescent="0.25">
      <c r="A79" s="26"/>
      <c r="B79" s="27" t="s">
        <v>143</v>
      </c>
      <c r="C79" s="28"/>
      <c r="D79" s="29"/>
      <c r="E79" s="29"/>
      <c r="F79" s="30">
        <f>SUM(F52:F78)</f>
        <v>137213</v>
      </c>
      <c r="G79" s="8"/>
      <c r="H79" s="8"/>
      <c r="I79" s="8"/>
      <c r="J79" s="8"/>
      <c r="K79" s="8"/>
      <c r="L79" s="8"/>
      <c r="M79" s="8"/>
      <c r="N79" s="8"/>
      <c r="O79" s="8"/>
      <c r="P79" s="8"/>
      <c r="Q79" s="8"/>
      <c r="R79" s="8"/>
      <c r="S79" s="8"/>
      <c r="T79" s="8"/>
      <c r="U79" s="8"/>
      <c r="V79" s="8"/>
      <c r="W79" s="8"/>
      <c r="X79" s="8"/>
      <c r="Y79" s="8"/>
      <c r="Z79" s="8"/>
      <c r="AA79" s="8"/>
      <c r="AB79" s="8"/>
      <c r="AC79" s="8"/>
      <c r="IW79" s="9"/>
      <c r="IX79" s="10"/>
    </row>
    <row r="80" spans="1:258" s="7" customFormat="1" thickBot="1" x14ac:dyDescent="0.25">
      <c r="A80" s="26"/>
      <c r="B80" s="27" t="s">
        <v>144</v>
      </c>
      <c r="C80" s="28"/>
      <c r="D80" s="29"/>
      <c r="E80" s="31">
        <v>0</v>
      </c>
      <c r="F80" s="30">
        <f>(F79*E80)</f>
        <v>0</v>
      </c>
      <c r="G80" s="8"/>
      <c r="H80" s="8"/>
      <c r="I80" s="8"/>
      <c r="J80" s="8"/>
      <c r="K80" s="8"/>
      <c r="L80" s="8"/>
      <c r="M80" s="8"/>
      <c r="N80" s="8"/>
      <c r="O80" s="8"/>
      <c r="P80" s="8"/>
      <c r="Q80" s="8"/>
      <c r="R80" s="8"/>
      <c r="S80" s="8"/>
      <c r="T80" s="8"/>
      <c r="U80" s="8"/>
      <c r="V80" s="8"/>
      <c r="W80" s="8"/>
      <c r="X80" s="8"/>
      <c r="Y80" s="8"/>
      <c r="Z80" s="8"/>
      <c r="AA80" s="8"/>
      <c r="AB80" s="8"/>
      <c r="AC80" s="8"/>
      <c r="IW80" s="9"/>
      <c r="IX80" s="10"/>
    </row>
    <row r="81" spans="1:258" s="7" customFormat="1" thickBot="1" x14ac:dyDescent="0.25">
      <c r="A81" s="32"/>
      <c r="B81" s="27" t="s">
        <v>145</v>
      </c>
      <c r="C81" s="28"/>
      <c r="D81" s="29"/>
      <c r="E81" s="29"/>
      <c r="F81" s="30">
        <f>(F79-F80)</f>
        <v>137213</v>
      </c>
      <c r="G81" s="8"/>
      <c r="H81" s="8"/>
      <c r="I81" s="8"/>
      <c r="J81" s="8"/>
      <c r="K81" s="8"/>
      <c r="L81" s="8"/>
      <c r="M81" s="8"/>
      <c r="N81" s="8"/>
      <c r="O81" s="8"/>
      <c r="P81" s="8"/>
      <c r="Q81" s="8"/>
      <c r="R81" s="8"/>
      <c r="S81" s="8"/>
      <c r="T81" s="8"/>
      <c r="U81" s="8"/>
      <c r="V81" s="8"/>
      <c r="W81" s="8"/>
      <c r="X81" s="8"/>
      <c r="Y81" s="8"/>
      <c r="Z81" s="8"/>
      <c r="AA81" s="8"/>
      <c r="AB81" s="8"/>
      <c r="AC81" s="8"/>
      <c r="IW81" s="9"/>
      <c r="IX81" s="10"/>
    </row>
    <row r="82" spans="1:258" thickBot="1" x14ac:dyDescent="0.25">
      <c r="A82" s="21" t="s">
        <v>146</v>
      </c>
      <c r="B82" s="22" t="s">
        <v>147</v>
      </c>
      <c r="C82" s="22"/>
      <c r="D82" s="23"/>
      <c r="E82" s="23"/>
      <c r="F82" s="24"/>
    </row>
    <row r="83" spans="1:258" ht="36.75" thickBot="1" x14ac:dyDescent="0.25">
      <c r="A83" s="25" t="s">
        <v>148</v>
      </c>
      <c r="B83" s="22" t="s">
        <v>149</v>
      </c>
      <c r="C83" s="22"/>
      <c r="D83" s="23"/>
      <c r="E83" s="23"/>
      <c r="F83" s="24"/>
    </row>
    <row r="84" spans="1:258" ht="36.75" thickBot="1" x14ac:dyDescent="0.25">
      <c r="A84" s="25" t="s">
        <v>150</v>
      </c>
      <c r="B84" s="22" t="s">
        <v>151</v>
      </c>
      <c r="C84" s="22"/>
      <c r="D84" s="23"/>
      <c r="E84" s="23"/>
      <c r="F84" s="24"/>
    </row>
    <row r="85" spans="1:258" ht="36.75" thickBot="1" x14ac:dyDescent="0.25">
      <c r="A85" s="25" t="s">
        <v>152</v>
      </c>
      <c r="B85" s="22" t="s">
        <v>153</v>
      </c>
      <c r="C85" s="22" t="s">
        <v>90</v>
      </c>
      <c r="D85" s="23">
        <v>35</v>
      </c>
      <c r="E85" s="23">
        <v>5000</v>
      </c>
      <c r="F85" s="24">
        <f>E85*D85</f>
        <v>175000</v>
      </c>
    </row>
    <row r="86" spans="1:258" ht="24.75" thickBot="1" x14ac:dyDescent="0.25">
      <c r="A86" s="25" t="s">
        <v>154</v>
      </c>
      <c r="B86" s="22" t="s">
        <v>155</v>
      </c>
      <c r="C86" s="22" t="s">
        <v>90</v>
      </c>
      <c r="D86" s="23">
        <v>35</v>
      </c>
      <c r="E86" s="23">
        <v>650</v>
      </c>
      <c r="F86" s="24">
        <f>E86*D86</f>
        <v>22750</v>
      </c>
    </row>
    <row r="87" spans="1:258" ht="36.75" thickBot="1" x14ac:dyDescent="0.25">
      <c r="A87" s="25" t="s">
        <v>156</v>
      </c>
      <c r="B87" s="22" t="s">
        <v>157</v>
      </c>
      <c r="C87" s="22" t="s">
        <v>90</v>
      </c>
      <c r="D87" s="23">
        <v>35</v>
      </c>
      <c r="E87" s="23">
        <v>1200</v>
      </c>
      <c r="F87" s="24">
        <f>E87*D87</f>
        <v>42000</v>
      </c>
    </row>
    <row r="88" spans="1:258" s="7" customFormat="1" thickBot="1" x14ac:dyDescent="0.25">
      <c r="A88" s="26"/>
      <c r="B88" s="27" t="s">
        <v>158</v>
      </c>
      <c r="C88" s="28"/>
      <c r="D88" s="29"/>
      <c r="E88" s="29"/>
      <c r="F88" s="30">
        <f>SUM(F85:F87)</f>
        <v>239750</v>
      </c>
      <c r="G88" s="8"/>
      <c r="H88" s="8"/>
      <c r="I88" s="8"/>
      <c r="J88" s="8"/>
      <c r="K88" s="8"/>
      <c r="L88" s="8"/>
      <c r="M88" s="8"/>
      <c r="N88" s="8"/>
      <c r="O88" s="8"/>
      <c r="P88" s="8"/>
      <c r="Q88" s="8"/>
      <c r="R88" s="8"/>
      <c r="S88" s="8"/>
      <c r="T88" s="8"/>
      <c r="U88" s="8"/>
      <c r="V88" s="8"/>
      <c r="W88" s="8"/>
      <c r="X88" s="8"/>
      <c r="Y88" s="8"/>
      <c r="Z88" s="8"/>
      <c r="AA88" s="8"/>
      <c r="AB88" s="8"/>
      <c r="AC88" s="8"/>
      <c r="IW88" s="9"/>
      <c r="IX88" s="10"/>
    </row>
    <row r="89" spans="1:258" s="7" customFormat="1" thickBot="1" x14ac:dyDescent="0.25">
      <c r="A89" s="26"/>
      <c r="B89" s="27" t="s">
        <v>159</v>
      </c>
      <c r="C89" s="28"/>
      <c r="D89" s="29"/>
      <c r="E89" s="31">
        <v>0</v>
      </c>
      <c r="F89" s="30">
        <f>(F88*E89)</f>
        <v>0</v>
      </c>
      <c r="G89" s="8"/>
      <c r="H89" s="8"/>
      <c r="I89" s="8"/>
      <c r="J89" s="8"/>
      <c r="K89" s="8"/>
      <c r="L89" s="8"/>
      <c r="M89" s="8"/>
      <c r="N89" s="8"/>
      <c r="O89" s="8"/>
      <c r="P89" s="8"/>
      <c r="Q89" s="8"/>
      <c r="R89" s="8"/>
      <c r="S89" s="8"/>
      <c r="T89" s="8"/>
      <c r="U89" s="8"/>
      <c r="V89" s="8"/>
      <c r="W89" s="8"/>
      <c r="X89" s="8"/>
      <c r="Y89" s="8"/>
      <c r="Z89" s="8"/>
      <c r="AA89" s="8"/>
      <c r="AB89" s="8"/>
      <c r="AC89" s="8"/>
      <c r="IW89" s="9"/>
      <c r="IX89" s="10"/>
    </row>
    <row r="90" spans="1:258" s="7" customFormat="1" thickBot="1" x14ac:dyDescent="0.25">
      <c r="A90" s="32"/>
      <c r="B90" s="27" t="s">
        <v>160</v>
      </c>
      <c r="C90" s="28"/>
      <c r="D90" s="29"/>
      <c r="E90" s="29"/>
      <c r="F90" s="30">
        <f>(F88-F89)</f>
        <v>239750</v>
      </c>
      <c r="G90" s="8"/>
      <c r="H90" s="8"/>
      <c r="I90" s="8"/>
      <c r="J90" s="8"/>
      <c r="K90" s="8"/>
      <c r="L90" s="8"/>
      <c r="M90" s="8"/>
      <c r="N90" s="8"/>
      <c r="O90" s="8"/>
      <c r="P90" s="8"/>
      <c r="Q90" s="8"/>
      <c r="R90" s="8"/>
      <c r="S90" s="8"/>
      <c r="T90" s="8"/>
      <c r="U90" s="8"/>
      <c r="V90" s="8"/>
      <c r="W90" s="8"/>
      <c r="X90" s="8"/>
      <c r="Y90" s="8"/>
      <c r="Z90" s="8"/>
      <c r="AA90" s="8"/>
      <c r="AB90" s="8"/>
      <c r="AC90" s="8"/>
      <c r="IW90" s="9"/>
      <c r="IX90" s="10"/>
    </row>
    <row r="91" spans="1:258" thickBot="1" x14ac:dyDescent="0.25">
      <c r="A91" s="21" t="s">
        <v>161</v>
      </c>
      <c r="B91" s="22" t="s">
        <v>162</v>
      </c>
      <c r="C91" s="22"/>
      <c r="D91" s="23"/>
      <c r="E91" s="23"/>
      <c r="F91" s="24"/>
    </row>
    <row r="92" spans="1:258" thickBot="1" x14ac:dyDescent="0.25">
      <c r="A92" s="25" t="s">
        <v>163</v>
      </c>
      <c r="B92" s="22" t="s">
        <v>164</v>
      </c>
      <c r="C92" s="22"/>
      <c r="D92" s="23"/>
      <c r="E92" s="23"/>
      <c r="F92" s="24"/>
    </row>
    <row r="93" spans="1:258" ht="24.75" thickBot="1" x14ac:dyDescent="0.25">
      <c r="A93" s="25" t="s">
        <v>165</v>
      </c>
      <c r="B93" s="22" t="s">
        <v>166</v>
      </c>
      <c r="C93" s="22" t="s">
        <v>90</v>
      </c>
      <c r="D93" s="23">
        <v>6</v>
      </c>
      <c r="E93" s="23">
        <v>1100</v>
      </c>
      <c r="F93" s="24">
        <f t="shared" ref="F93:F100" si="2">E93*D93</f>
        <v>6600</v>
      </c>
    </row>
    <row r="94" spans="1:258" thickBot="1" x14ac:dyDescent="0.25">
      <c r="A94" s="25" t="s">
        <v>167</v>
      </c>
      <c r="B94" s="22" t="s">
        <v>168</v>
      </c>
      <c r="C94" s="22" t="s">
        <v>79</v>
      </c>
      <c r="D94" s="23">
        <v>1</v>
      </c>
      <c r="E94" s="23">
        <v>3500</v>
      </c>
      <c r="F94" s="24">
        <f t="shared" si="2"/>
        <v>3500</v>
      </c>
    </row>
    <row r="95" spans="1:258" ht="36.75" thickBot="1" x14ac:dyDescent="0.25">
      <c r="A95" s="25" t="s">
        <v>169</v>
      </c>
      <c r="B95" s="22" t="s">
        <v>170</v>
      </c>
      <c r="C95" s="22" t="s">
        <v>79</v>
      </c>
      <c r="D95" s="23">
        <v>4</v>
      </c>
      <c r="E95" s="23">
        <v>1900</v>
      </c>
      <c r="F95" s="24">
        <f t="shared" si="2"/>
        <v>7600</v>
      </c>
    </row>
    <row r="96" spans="1:258" ht="36.75" thickBot="1" x14ac:dyDescent="0.25">
      <c r="A96" s="25" t="s">
        <v>171</v>
      </c>
      <c r="B96" s="22" t="s">
        <v>172</v>
      </c>
      <c r="C96" s="22" t="s">
        <v>79</v>
      </c>
      <c r="D96" s="23">
        <v>11</v>
      </c>
      <c r="E96" s="23">
        <v>1100</v>
      </c>
      <c r="F96" s="24">
        <f t="shared" si="2"/>
        <v>12100</v>
      </c>
    </row>
    <row r="97" spans="1:258" ht="36.75" thickBot="1" x14ac:dyDescent="0.25">
      <c r="A97" s="25" t="s">
        <v>173</v>
      </c>
      <c r="B97" s="22" t="s">
        <v>174</v>
      </c>
      <c r="C97" s="22" t="s">
        <v>79</v>
      </c>
      <c r="D97" s="23">
        <v>6</v>
      </c>
      <c r="E97" s="23">
        <v>350</v>
      </c>
      <c r="F97" s="24">
        <f t="shared" si="2"/>
        <v>2100</v>
      </c>
    </row>
    <row r="98" spans="1:258" ht="24.75" thickBot="1" x14ac:dyDescent="0.25">
      <c r="A98" s="25" t="s">
        <v>175</v>
      </c>
      <c r="B98" s="22" t="s">
        <v>176</v>
      </c>
      <c r="C98" s="22" t="s">
        <v>79</v>
      </c>
      <c r="D98" s="23">
        <v>1</v>
      </c>
      <c r="E98" s="23">
        <v>2500</v>
      </c>
      <c r="F98" s="24">
        <f t="shared" si="2"/>
        <v>2500</v>
      </c>
    </row>
    <row r="99" spans="1:258" thickBot="1" x14ac:dyDescent="0.25">
      <c r="A99" s="25" t="s">
        <v>177</v>
      </c>
      <c r="B99" s="22" t="s">
        <v>178</v>
      </c>
      <c r="C99" s="22" t="s">
        <v>179</v>
      </c>
      <c r="D99" s="23">
        <v>10</v>
      </c>
      <c r="E99" s="23">
        <v>120</v>
      </c>
      <c r="F99" s="24">
        <f t="shared" si="2"/>
        <v>1200</v>
      </c>
    </row>
    <row r="100" spans="1:258" thickBot="1" x14ac:dyDescent="0.25">
      <c r="A100" s="25" t="s">
        <v>180</v>
      </c>
      <c r="B100" s="22" t="s">
        <v>181</v>
      </c>
      <c r="C100" s="22" t="s">
        <v>179</v>
      </c>
      <c r="D100" s="23">
        <v>10</v>
      </c>
      <c r="E100" s="23">
        <v>180</v>
      </c>
      <c r="F100" s="24">
        <f t="shared" si="2"/>
        <v>1800</v>
      </c>
    </row>
    <row r="101" spans="1:258" s="7" customFormat="1" thickBot="1" x14ac:dyDescent="0.25">
      <c r="A101" s="26"/>
      <c r="B101" s="27" t="s">
        <v>182</v>
      </c>
      <c r="C101" s="28"/>
      <c r="D101" s="29"/>
      <c r="E101" s="29"/>
      <c r="F101" s="30">
        <f>SUM(F93:F100)</f>
        <v>37400</v>
      </c>
      <c r="G101" s="8"/>
      <c r="H101" s="8"/>
      <c r="I101" s="8"/>
      <c r="J101" s="8"/>
      <c r="K101" s="8"/>
      <c r="L101" s="8"/>
      <c r="M101" s="8"/>
      <c r="N101" s="8"/>
      <c r="O101" s="8"/>
      <c r="P101" s="8"/>
      <c r="Q101" s="8"/>
      <c r="R101" s="8"/>
      <c r="S101" s="8"/>
      <c r="T101" s="8"/>
      <c r="U101" s="8"/>
      <c r="V101" s="8"/>
      <c r="W101" s="8"/>
      <c r="X101" s="8"/>
      <c r="Y101" s="8"/>
      <c r="Z101" s="8"/>
      <c r="AA101" s="8"/>
      <c r="AB101" s="8"/>
      <c r="AC101" s="8"/>
      <c r="IW101" s="9"/>
      <c r="IX101" s="10"/>
    </row>
    <row r="102" spans="1:258" s="7" customFormat="1" thickBot="1" x14ac:dyDescent="0.25">
      <c r="A102" s="26"/>
      <c r="B102" s="27" t="s">
        <v>183</v>
      </c>
      <c r="C102" s="28"/>
      <c r="D102" s="29"/>
      <c r="E102" s="31">
        <v>0</v>
      </c>
      <c r="F102" s="30">
        <f>(F101*E102)</f>
        <v>0</v>
      </c>
      <c r="G102" s="8"/>
      <c r="H102" s="8"/>
      <c r="I102" s="8"/>
      <c r="J102" s="8"/>
      <c r="K102" s="8"/>
      <c r="L102" s="8"/>
      <c r="M102" s="8"/>
      <c r="N102" s="8"/>
      <c r="O102" s="8"/>
      <c r="P102" s="8"/>
      <c r="Q102" s="8"/>
      <c r="R102" s="8"/>
      <c r="S102" s="8"/>
      <c r="T102" s="8"/>
      <c r="U102" s="8"/>
      <c r="V102" s="8"/>
      <c r="W102" s="8"/>
      <c r="X102" s="8"/>
      <c r="Y102" s="8"/>
      <c r="Z102" s="8"/>
      <c r="AA102" s="8"/>
      <c r="AB102" s="8"/>
      <c r="AC102" s="8"/>
      <c r="IW102" s="9"/>
      <c r="IX102" s="10"/>
    </row>
    <row r="103" spans="1:258" s="7" customFormat="1" thickBot="1" x14ac:dyDescent="0.25">
      <c r="A103" s="32"/>
      <c r="B103" s="27" t="s">
        <v>184</v>
      </c>
      <c r="C103" s="28"/>
      <c r="D103" s="29"/>
      <c r="E103" s="29"/>
      <c r="F103" s="30">
        <f>(F101-F102)</f>
        <v>37400</v>
      </c>
      <c r="G103" s="8"/>
      <c r="H103" s="8"/>
      <c r="I103" s="8"/>
      <c r="J103" s="8"/>
      <c r="K103" s="8"/>
      <c r="L103" s="8"/>
      <c r="M103" s="8"/>
      <c r="N103" s="8"/>
      <c r="O103" s="8"/>
      <c r="P103" s="8"/>
      <c r="Q103" s="8"/>
      <c r="R103" s="8"/>
      <c r="S103" s="8"/>
      <c r="T103" s="8"/>
      <c r="U103" s="8"/>
      <c r="V103" s="8"/>
      <c r="W103" s="8"/>
      <c r="X103" s="8"/>
      <c r="Y103" s="8"/>
      <c r="Z103" s="8"/>
      <c r="AA103" s="8"/>
      <c r="AB103" s="8"/>
      <c r="AC103" s="8"/>
      <c r="IW103" s="9"/>
      <c r="IX103" s="10"/>
    </row>
    <row r="104" spans="1:258" s="7" customFormat="1" thickBot="1" x14ac:dyDescent="0.25">
      <c r="A104" s="26"/>
      <c r="B104" s="33" t="s">
        <v>185</v>
      </c>
      <c r="C104" s="28"/>
      <c r="D104" s="29"/>
      <c r="E104" s="29"/>
      <c r="F104" s="30">
        <f>SUM(F29,F40,F48,F81,F90,F103)</f>
        <v>1011163</v>
      </c>
      <c r="G104" s="8"/>
      <c r="H104" s="8"/>
      <c r="I104" s="8"/>
      <c r="J104" s="8"/>
      <c r="K104" s="8"/>
      <c r="L104" s="8"/>
      <c r="M104" s="8"/>
      <c r="N104" s="8"/>
      <c r="O104" s="8"/>
      <c r="P104" s="8"/>
      <c r="Q104" s="8"/>
      <c r="R104" s="8"/>
      <c r="S104" s="8"/>
      <c r="T104" s="8"/>
      <c r="U104" s="8"/>
      <c r="V104" s="8"/>
      <c r="W104" s="8"/>
      <c r="X104" s="8"/>
      <c r="Y104" s="8"/>
      <c r="Z104" s="8"/>
      <c r="AA104" s="8"/>
      <c r="AB104" s="8"/>
      <c r="AC104" s="8"/>
      <c r="IW104" s="9"/>
      <c r="IX104" s="10"/>
    </row>
    <row r="105" spans="1:258" s="7" customFormat="1" thickBot="1" x14ac:dyDescent="0.25">
      <c r="A105" s="26"/>
      <c r="B105" s="33" t="s">
        <v>186</v>
      </c>
      <c r="C105" s="28"/>
      <c r="D105" s="29"/>
      <c r="E105" s="31">
        <v>0</v>
      </c>
      <c r="F105" s="30">
        <f>(F104*E105)</f>
        <v>0</v>
      </c>
      <c r="G105" s="8"/>
      <c r="H105" s="8"/>
      <c r="I105" s="8"/>
      <c r="J105" s="8"/>
      <c r="K105" s="8"/>
      <c r="L105" s="8"/>
      <c r="M105" s="8"/>
      <c r="N105" s="8"/>
      <c r="O105" s="8"/>
      <c r="P105" s="8"/>
      <c r="Q105" s="8"/>
      <c r="R105" s="8"/>
      <c r="S105" s="8"/>
      <c r="T105" s="8"/>
      <c r="U105" s="8"/>
      <c r="V105" s="8"/>
      <c r="W105" s="8"/>
      <c r="X105" s="8"/>
      <c r="Y105" s="8"/>
      <c r="Z105" s="8"/>
      <c r="AA105" s="8"/>
      <c r="AB105" s="8"/>
      <c r="AC105" s="8"/>
      <c r="IW105" s="9"/>
      <c r="IX105" s="10"/>
    </row>
    <row r="106" spans="1:258" s="7" customFormat="1" thickBot="1" x14ac:dyDescent="0.25">
      <c r="A106" s="32"/>
      <c r="B106" s="33" t="s">
        <v>187</v>
      </c>
      <c r="C106" s="28"/>
      <c r="D106" s="29"/>
      <c r="E106" s="29"/>
      <c r="F106" s="30">
        <f>(F104-F105)</f>
        <v>1011163</v>
      </c>
      <c r="G106" s="8"/>
      <c r="H106" s="8"/>
      <c r="I106" s="8"/>
      <c r="J106" s="8"/>
      <c r="K106" s="8"/>
      <c r="L106" s="8"/>
      <c r="M106" s="8"/>
      <c r="N106" s="8"/>
      <c r="O106" s="8"/>
      <c r="P106" s="8"/>
      <c r="Q106" s="8"/>
      <c r="R106" s="8"/>
      <c r="S106" s="8"/>
      <c r="T106" s="8"/>
      <c r="U106" s="8"/>
      <c r="V106" s="8"/>
      <c r="W106" s="8"/>
      <c r="X106" s="8"/>
      <c r="Y106" s="8"/>
      <c r="Z106" s="8"/>
      <c r="AA106" s="8"/>
      <c r="AB106" s="8"/>
      <c r="AC106" s="8"/>
      <c r="IW106" s="9"/>
      <c r="IX106" s="10"/>
    </row>
    <row r="107" spans="1:258" thickBot="1" x14ac:dyDescent="0.25">
      <c r="A107" s="21" t="s">
        <v>188</v>
      </c>
      <c r="B107" s="22" t="s">
        <v>189</v>
      </c>
      <c r="C107" s="22"/>
      <c r="D107" s="23"/>
      <c r="E107" s="23"/>
      <c r="F107" s="24"/>
    </row>
    <row r="108" spans="1:258" thickBot="1" x14ac:dyDescent="0.25">
      <c r="A108" s="21" t="s">
        <v>190</v>
      </c>
      <c r="B108" s="22" t="s">
        <v>191</v>
      </c>
      <c r="C108" s="22"/>
      <c r="D108" s="23"/>
      <c r="E108" s="23"/>
      <c r="F108" s="24"/>
    </row>
    <row r="109" spans="1:258" thickBot="1" x14ac:dyDescent="0.25">
      <c r="A109" s="25" t="s">
        <v>192</v>
      </c>
      <c r="B109" s="22" t="s">
        <v>193</v>
      </c>
      <c r="C109" s="22" t="s">
        <v>38</v>
      </c>
      <c r="D109" s="23">
        <v>405</v>
      </c>
      <c r="E109" s="23">
        <v>51.73</v>
      </c>
      <c r="F109" s="24">
        <f t="shared" ref="F109:F119" si="3">E109*D109</f>
        <v>20950.649999999998</v>
      </c>
    </row>
    <row r="110" spans="1:258" ht="36.75" thickBot="1" x14ac:dyDescent="0.25">
      <c r="A110" s="25" t="s">
        <v>194</v>
      </c>
      <c r="B110" s="22" t="s">
        <v>195</v>
      </c>
      <c r="C110" s="22" t="s">
        <v>23</v>
      </c>
      <c r="D110" s="23">
        <v>2705</v>
      </c>
      <c r="E110" s="23">
        <v>100</v>
      </c>
      <c r="F110" s="24">
        <f t="shared" si="3"/>
        <v>270500</v>
      </c>
    </row>
    <row r="111" spans="1:258" ht="36.75" thickBot="1" x14ac:dyDescent="0.25">
      <c r="A111" s="25" t="s">
        <v>196</v>
      </c>
      <c r="B111" s="22" t="s">
        <v>197</v>
      </c>
      <c r="C111" s="22" t="s">
        <v>23</v>
      </c>
      <c r="D111" s="23">
        <v>300</v>
      </c>
      <c r="E111" s="23">
        <v>88</v>
      </c>
      <c r="F111" s="24">
        <f t="shared" si="3"/>
        <v>26400</v>
      </c>
    </row>
    <row r="112" spans="1:258" ht="36.75" thickBot="1" x14ac:dyDescent="0.25">
      <c r="A112" s="25" t="s">
        <v>198</v>
      </c>
      <c r="B112" s="22" t="s">
        <v>199</v>
      </c>
      <c r="C112" s="22" t="s">
        <v>23</v>
      </c>
      <c r="D112" s="23">
        <v>525</v>
      </c>
      <c r="E112" s="23">
        <v>100</v>
      </c>
      <c r="F112" s="24">
        <f t="shared" si="3"/>
        <v>52500</v>
      </c>
    </row>
    <row r="113" spans="1:258" ht="24.75" thickBot="1" x14ac:dyDescent="0.25">
      <c r="A113" s="25" t="s">
        <v>200</v>
      </c>
      <c r="B113" s="22" t="s">
        <v>201</v>
      </c>
      <c r="C113" s="22" t="s">
        <v>23</v>
      </c>
      <c r="D113" s="23">
        <v>60</v>
      </c>
      <c r="E113" s="23">
        <v>88</v>
      </c>
      <c r="F113" s="24">
        <f t="shared" si="3"/>
        <v>5280</v>
      </c>
    </row>
    <row r="114" spans="1:258" ht="36.75" thickBot="1" x14ac:dyDescent="0.25">
      <c r="A114" s="25" t="s">
        <v>202</v>
      </c>
      <c r="B114" s="22" t="s">
        <v>203</v>
      </c>
      <c r="C114" s="22" t="s">
        <v>23</v>
      </c>
      <c r="D114" s="23">
        <v>1600</v>
      </c>
      <c r="E114" s="23">
        <v>101</v>
      </c>
      <c r="F114" s="24">
        <f t="shared" si="3"/>
        <v>161600</v>
      </c>
    </row>
    <row r="115" spans="1:258" ht="24.75" thickBot="1" x14ac:dyDescent="0.25">
      <c r="A115" s="25" t="s">
        <v>204</v>
      </c>
      <c r="B115" s="22" t="s">
        <v>205</v>
      </c>
      <c r="C115" s="22" t="s">
        <v>90</v>
      </c>
      <c r="D115" s="23">
        <v>1430</v>
      </c>
      <c r="E115" s="23">
        <v>110.9</v>
      </c>
      <c r="F115" s="24">
        <f t="shared" si="3"/>
        <v>158587</v>
      </c>
    </row>
    <row r="116" spans="1:258" ht="24.75" thickBot="1" x14ac:dyDescent="0.25">
      <c r="A116" s="25" t="s">
        <v>206</v>
      </c>
      <c r="B116" s="22" t="s">
        <v>207</v>
      </c>
      <c r="C116" s="22" t="s">
        <v>38</v>
      </c>
      <c r="D116" s="23">
        <v>1385</v>
      </c>
      <c r="E116" s="23">
        <v>85</v>
      </c>
      <c r="F116" s="24">
        <f t="shared" si="3"/>
        <v>117725</v>
      </c>
    </row>
    <row r="117" spans="1:258" ht="24.75" thickBot="1" x14ac:dyDescent="0.25">
      <c r="A117" s="25" t="s">
        <v>208</v>
      </c>
      <c r="B117" s="22" t="s">
        <v>209</v>
      </c>
      <c r="C117" s="22" t="s">
        <v>38</v>
      </c>
      <c r="D117" s="23">
        <v>50</v>
      </c>
      <c r="E117" s="23">
        <v>90</v>
      </c>
      <c r="F117" s="24">
        <f t="shared" si="3"/>
        <v>4500</v>
      </c>
    </row>
    <row r="118" spans="1:258" thickBot="1" x14ac:dyDescent="0.25">
      <c r="A118" s="25" t="s">
        <v>210</v>
      </c>
      <c r="B118" s="22" t="s">
        <v>211</v>
      </c>
      <c r="C118" s="22" t="s">
        <v>38</v>
      </c>
      <c r="D118" s="23">
        <v>100</v>
      </c>
      <c r="E118" s="23">
        <v>96.8</v>
      </c>
      <c r="F118" s="24">
        <f t="shared" si="3"/>
        <v>9680</v>
      </c>
    </row>
    <row r="119" spans="1:258" thickBot="1" x14ac:dyDescent="0.25">
      <c r="A119" s="25" t="s">
        <v>212</v>
      </c>
      <c r="B119" s="22" t="s">
        <v>213</v>
      </c>
      <c r="C119" s="22" t="s">
        <v>38</v>
      </c>
      <c r="D119" s="23">
        <v>20</v>
      </c>
      <c r="E119" s="23">
        <v>64.2</v>
      </c>
      <c r="F119" s="24">
        <f t="shared" si="3"/>
        <v>1284</v>
      </c>
    </row>
    <row r="120" spans="1:258" s="7" customFormat="1" thickBot="1" x14ac:dyDescent="0.25">
      <c r="A120" s="26"/>
      <c r="B120" s="27" t="s">
        <v>214</v>
      </c>
      <c r="C120" s="28"/>
      <c r="D120" s="29"/>
      <c r="E120" s="29"/>
      <c r="F120" s="30">
        <f>SUM(F109:F119)</f>
        <v>829006.65</v>
      </c>
      <c r="G120" s="8"/>
      <c r="H120" s="8"/>
      <c r="I120" s="8"/>
      <c r="J120" s="8"/>
      <c r="K120" s="8"/>
      <c r="L120" s="8"/>
      <c r="M120" s="8"/>
      <c r="N120" s="8"/>
      <c r="O120" s="8"/>
      <c r="P120" s="8"/>
      <c r="Q120" s="8"/>
      <c r="R120" s="8"/>
      <c r="S120" s="8"/>
      <c r="T120" s="8"/>
      <c r="U120" s="8"/>
      <c r="V120" s="8"/>
      <c r="W120" s="8"/>
      <c r="X120" s="8"/>
      <c r="Y120" s="8"/>
      <c r="Z120" s="8"/>
      <c r="AA120" s="8"/>
      <c r="AB120" s="8"/>
      <c r="AC120" s="8"/>
      <c r="IW120" s="9"/>
      <c r="IX120" s="10"/>
    </row>
    <row r="121" spans="1:258" s="7" customFormat="1" thickBot="1" x14ac:dyDescent="0.25">
      <c r="A121" s="26"/>
      <c r="B121" s="27" t="s">
        <v>215</v>
      </c>
      <c r="C121" s="28"/>
      <c r="D121" s="29"/>
      <c r="E121" s="31">
        <v>0</v>
      </c>
      <c r="F121" s="30">
        <f>(F120*E121)</f>
        <v>0</v>
      </c>
      <c r="G121" s="8"/>
      <c r="H121" s="8"/>
      <c r="I121" s="8"/>
      <c r="J121" s="8"/>
      <c r="K121" s="8"/>
      <c r="L121" s="8"/>
      <c r="M121" s="8"/>
      <c r="N121" s="8"/>
      <c r="O121" s="8"/>
      <c r="P121" s="8"/>
      <c r="Q121" s="8"/>
      <c r="R121" s="8"/>
      <c r="S121" s="8"/>
      <c r="T121" s="8"/>
      <c r="U121" s="8"/>
      <c r="V121" s="8"/>
      <c r="W121" s="8"/>
      <c r="X121" s="8"/>
      <c r="Y121" s="8"/>
      <c r="Z121" s="8"/>
      <c r="AA121" s="8"/>
      <c r="AB121" s="8"/>
      <c r="AC121" s="8"/>
      <c r="IW121" s="9"/>
      <c r="IX121" s="10"/>
    </row>
    <row r="122" spans="1:258" s="7" customFormat="1" thickBot="1" x14ac:dyDescent="0.25">
      <c r="A122" s="32"/>
      <c r="B122" s="27" t="s">
        <v>216</v>
      </c>
      <c r="C122" s="28"/>
      <c r="D122" s="29"/>
      <c r="E122" s="29"/>
      <c r="F122" s="30">
        <f>(F120-F121)</f>
        <v>829006.65</v>
      </c>
      <c r="G122" s="8"/>
      <c r="H122" s="8"/>
      <c r="I122" s="8"/>
      <c r="J122" s="8"/>
      <c r="K122" s="8"/>
      <c r="L122" s="8"/>
      <c r="M122" s="8"/>
      <c r="N122" s="8"/>
      <c r="O122" s="8"/>
      <c r="P122" s="8"/>
      <c r="Q122" s="8"/>
      <c r="R122" s="8"/>
      <c r="S122" s="8"/>
      <c r="T122" s="8"/>
      <c r="U122" s="8"/>
      <c r="V122" s="8"/>
      <c r="W122" s="8"/>
      <c r="X122" s="8"/>
      <c r="Y122" s="8"/>
      <c r="Z122" s="8"/>
      <c r="AA122" s="8"/>
      <c r="AB122" s="8"/>
      <c r="AC122" s="8"/>
      <c r="IW122" s="9"/>
      <c r="IX122" s="10"/>
    </row>
    <row r="123" spans="1:258" thickBot="1" x14ac:dyDescent="0.25">
      <c r="A123" s="21" t="s">
        <v>217</v>
      </c>
      <c r="B123" s="22" t="s">
        <v>218</v>
      </c>
      <c r="C123" s="22"/>
      <c r="D123" s="23"/>
      <c r="E123" s="23"/>
      <c r="F123" s="24"/>
    </row>
    <row r="124" spans="1:258" ht="36.75" thickBot="1" x14ac:dyDescent="0.25">
      <c r="A124" s="25" t="s">
        <v>219</v>
      </c>
      <c r="B124" s="22" t="s">
        <v>220</v>
      </c>
      <c r="C124" s="22" t="s">
        <v>79</v>
      </c>
      <c r="D124" s="23">
        <v>2</v>
      </c>
      <c r="E124" s="23">
        <v>40000</v>
      </c>
      <c r="F124" s="24">
        <f>E124*D124</f>
        <v>80000</v>
      </c>
    </row>
    <row r="125" spans="1:258" s="7" customFormat="1" thickBot="1" x14ac:dyDescent="0.25">
      <c r="A125" s="26"/>
      <c r="B125" s="27" t="s">
        <v>221</v>
      </c>
      <c r="C125" s="28"/>
      <c r="D125" s="29"/>
      <c r="E125" s="29"/>
      <c r="F125" s="30">
        <f>SUM(F124:F124)</f>
        <v>80000</v>
      </c>
      <c r="G125" s="8"/>
      <c r="H125" s="8"/>
      <c r="I125" s="8"/>
      <c r="J125" s="8"/>
      <c r="K125" s="8"/>
      <c r="L125" s="8"/>
      <c r="M125" s="8"/>
      <c r="N125" s="8"/>
      <c r="O125" s="8"/>
      <c r="P125" s="8"/>
      <c r="Q125" s="8"/>
      <c r="R125" s="8"/>
      <c r="S125" s="8"/>
      <c r="T125" s="8"/>
      <c r="U125" s="8"/>
      <c r="V125" s="8"/>
      <c r="W125" s="8"/>
      <c r="X125" s="8"/>
      <c r="Y125" s="8"/>
      <c r="Z125" s="8"/>
      <c r="AA125" s="8"/>
      <c r="AB125" s="8"/>
      <c r="AC125" s="8"/>
      <c r="IW125" s="9"/>
      <c r="IX125" s="10"/>
    </row>
    <row r="126" spans="1:258" s="7" customFormat="1" thickBot="1" x14ac:dyDescent="0.25">
      <c r="A126" s="26"/>
      <c r="B126" s="27" t="s">
        <v>222</v>
      </c>
      <c r="C126" s="28"/>
      <c r="D126" s="29"/>
      <c r="E126" s="31">
        <v>0</v>
      </c>
      <c r="F126" s="30">
        <f>(F125*E126)</f>
        <v>0</v>
      </c>
      <c r="G126" s="8"/>
      <c r="H126" s="8"/>
      <c r="I126" s="8"/>
      <c r="J126" s="8"/>
      <c r="K126" s="8"/>
      <c r="L126" s="8"/>
      <c r="M126" s="8"/>
      <c r="N126" s="8"/>
      <c r="O126" s="8"/>
      <c r="P126" s="8"/>
      <c r="Q126" s="8"/>
      <c r="R126" s="8"/>
      <c r="S126" s="8"/>
      <c r="T126" s="8"/>
      <c r="U126" s="8"/>
      <c r="V126" s="8"/>
      <c r="W126" s="8"/>
      <c r="X126" s="8"/>
      <c r="Y126" s="8"/>
      <c r="Z126" s="8"/>
      <c r="AA126" s="8"/>
      <c r="AB126" s="8"/>
      <c r="AC126" s="8"/>
      <c r="IW126" s="9"/>
      <c r="IX126" s="10"/>
    </row>
    <row r="127" spans="1:258" s="7" customFormat="1" thickBot="1" x14ac:dyDescent="0.25">
      <c r="A127" s="32"/>
      <c r="B127" s="27" t="s">
        <v>223</v>
      </c>
      <c r="C127" s="28"/>
      <c r="D127" s="29"/>
      <c r="E127" s="29"/>
      <c r="F127" s="30">
        <f>(F125-F126)</f>
        <v>80000</v>
      </c>
      <c r="G127" s="8"/>
      <c r="H127" s="8"/>
      <c r="I127" s="8"/>
      <c r="J127" s="8"/>
      <c r="K127" s="8"/>
      <c r="L127" s="8"/>
      <c r="M127" s="8"/>
      <c r="N127" s="8"/>
      <c r="O127" s="8"/>
      <c r="P127" s="8"/>
      <c r="Q127" s="8"/>
      <c r="R127" s="8"/>
      <c r="S127" s="8"/>
      <c r="T127" s="8"/>
      <c r="U127" s="8"/>
      <c r="V127" s="8"/>
      <c r="W127" s="8"/>
      <c r="X127" s="8"/>
      <c r="Y127" s="8"/>
      <c r="Z127" s="8"/>
      <c r="AA127" s="8"/>
      <c r="AB127" s="8"/>
      <c r="AC127" s="8"/>
      <c r="IW127" s="9"/>
      <c r="IX127" s="10"/>
    </row>
    <row r="128" spans="1:258" s="7" customFormat="1" thickBot="1" x14ac:dyDescent="0.25">
      <c r="A128" s="26"/>
      <c r="B128" s="33" t="s">
        <v>224</v>
      </c>
      <c r="C128" s="28"/>
      <c r="D128" s="29"/>
      <c r="E128" s="29"/>
      <c r="F128" s="30">
        <f>SUM(F122,F127)</f>
        <v>909006.65</v>
      </c>
      <c r="G128" s="8"/>
      <c r="H128" s="8"/>
      <c r="I128" s="8"/>
      <c r="J128" s="8"/>
      <c r="K128" s="8"/>
      <c r="L128" s="8"/>
      <c r="M128" s="8"/>
      <c r="N128" s="8"/>
      <c r="O128" s="8"/>
      <c r="P128" s="8"/>
      <c r="Q128" s="8"/>
      <c r="R128" s="8"/>
      <c r="S128" s="8"/>
      <c r="T128" s="8"/>
      <c r="U128" s="8"/>
      <c r="V128" s="8"/>
      <c r="W128" s="8"/>
      <c r="X128" s="8"/>
      <c r="Y128" s="8"/>
      <c r="Z128" s="8"/>
      <c r="AA128" s="8"/>
      <c r="AB128" s="8"/>
      <c r="AC128" s="8"/>
      <c r="IW128" s="9"/>
      <c r="IX128" s="10"/>
    </row>
    <row r="129" spans="1:258" s="7" customFormat="1" thickBot="1" x14ac:dyDescent="0.25">
      <c r="A129" s="26"/>
      <c r="B129" s="33" t="s">
        <v>225</v>
      </c>
      <c r="C129" s="28"/>
      <c r="D129" s="29"/>
      <c r="E129" s="31">
        <v>0</v>
      </c>
      <c r="F129" s="30">
        <f>(F128*E129)</f>
        <v>0</v>
      </c>
      <c r="G129" s="8"/>
      <c r="H129" s="8"/>
      <c r="I129" s="8"/>
      <c r="J129" s="8"/>
      <c r="K129" s="8"/>
      <c r="L129" s="8"/>
      <c r="M129" s="8"/>
      <c r="N129" s="8"/>
      <c r="O129" s="8"/>
      <c r="P129" s="8"/>
      <c r="Q129" s="8"/>
      <c r="R129" s="8"/>
      <c r="S129" s="8"/>
      <c r="T129" s="8"/>
      <c r="U129" s="8"/>
      <c r="V129" s="8"/>
      <c r="W129" s="8"/>
      <c r="X129" s="8"/>
      <c r="Y129" s="8"/>
      <c r="Z129" s="8"/>
      <c r="AA129" s="8"/>
      <c r="AB129" s="8"/>
      <c r="AC129" s="8"/>
      <c r="IW129" s="9"/>
      <c r="IX129" s="10"/>
    </row>
    <row r="130" spans="1:258" s="7" customFormat="1" thickBot="1" x14ac:dyDescent="0.25">
      <c r="A130" s="32"/>
      <c r="B130" s="33" t="s">
        <v>226</v>
      </c>
      <c r="C130" s="28"/>
      <c r="D130" s="29"/>
      <c r="E130" s="29"/>
      <c r="F130" s="30">
        <f>(F128-F129)</f>
        <v>909006.65</v>
      </c>
      <c r="G130" s="8"/>
      <c r="H130" s="8"/>
      <c r="I130" s="8"/>
      <c r="J130" s="8"/>
      <c r="K130" s="8"/>
      <c r="L130" s="8"/>
      <c r="M130" s="8"/>
      <c r="N130" s="8"/>
      <c r="O130" s="8"/>
      <c r="P130" s="8"/>
      <c r="Q130" s="8"/>
      <c r="R130" s="8"/>
      <c r="S130" s="8"/>
      <c r="T130" s="8"/>
      <c r="U130" s="8"/>
      <c r="V130" s="8"/>
      <c r="W130" s="8"/>
      <c r="X130" s="8"/>
      <c r="Y130" s="8"/>
      <c r="Z130" s="8"/>
      <c r="AA130" s="8"/>
      <c r="AB130" s="8"/>
      <c r="AC130" s="8"/>
      <c r="IW130" s="9"/>
      <c r="IX130" s="10"/>
    </row>
    <row r="131" spans="1:258" thickBot="1" x14ac:dyDescent="0.25">
      <c r="A131" s="21" t="s">
        <v>227</v>
      </c>
      <c r="B131" s="22" t="s">
        <v>228</v>
      </c>
      <c r="C131" s="22"/>
      <c r="D131" s="23"/>
      <c r="E131" s="23"/>
      <c r="F131" s="24"/>
    </row>
    <row r="132" spans="1:258" thickBot="1" x14ac:dyDescent="0.25">
      <c r="A132" s="21" t="s">
        <v>229</v>
      </c>
      <c r="B132" s="22" t="s">
        <v>230</v>
      </c>
      <c r="C132" s="22"/>
      <c r="D132" s="23"/>
      <c r="E132" s="23"/>
      <c r="F132" s="24"/>
    </row>
    <row r="133" spans="1:258" ht="24.75" thickBot="1" x14ac:dyDescent="0.25">
      <c r="A133" s="25" t="s">
        <v>231</v>
      </c>
      <c r="B133" s="22" t="s">
        <v>232</v>
      </c>
      <c r="C133" s="22" t="s">
        <v>23</v>
      </c>
      <c r="D133" s="23">
        <v>620</v>
      </c>
      <c r="E133" s="23">
        <v>6</v>
      </c>
      <c r="F133" s="24">
        <f>E133*D133</f>
        <v>3720</v>
      </c>
    </row>
    <row r="134" spans="1:258" thickBot="1" x14ac:dyDescent="0.25">
      <c r="A134" s="25" t="s">
        <v>233</v>
      </c>
      <c r="B134" s="22" t="s">
        <v>234</v>
      </c>
      <c r="C134" s="22" t="s">
        <v>235</v>
      </c>
      <c r="D134" s="23">
        <v>310</v>
      </c>
      <c r="E134" s="23">
        <v>80</v>
      </c>
      <c r="F134" s="24">
        <f>E134*D134</f>
        <v>24800</v>
      </c>
    </row>
    <row r="135" spans="1:258" thickBot="1" x14ac:dyDescent="0.25">
      <c r="A135" s="25" t="s">
        <v>236</v>
      </c>
      <c r="B135" s="22" t="s">
        <v>237</v>
      </c>
      <c r="C135" s="22" t="s">
        <v>235</v>
      </c>
      <c r="D135" s="23">
        <v>18</v>
      </c>
      <c r="E135" s="23">
        <v>270</v>
      </c>
      <c r="F135" s="24">
        <f>E135*D135</f>
        <v>4860</v>
      </c>
    </row>
    <row r="136" spans="1:258" thickBot="1" x14ac:dyDescent="0.25">
      <c r="A136" s="25" t="s">
        <v>238</v>
      </c>
      <c r="B136" s="22" t="s">
        <v>239</v>
      </c>
      <c r="C136" s="22" t="s">
        <v>23</v>
      </c>
      <c r="D136" s="23">
        <v>60</v>
      </c>
      <c r="E136" s="23">
        <v>19.5</v>
      </c>
      <c r="F136" s="24">
        <f>E136*D136</f>
        <v>1170</v>
      </c>
    </row>
    <row r="137" spans="1:258" thickBot="1" x14ac:dyDescent="0.25">
      <c r="A137" s="25" t="s">
        <v>240</v>
      </c>
      <c r="B137" s="22" t="s">
        <v>241</v>
      </c>
      <c r="C137" s="22" t="s">
        <v>23</v>
      </c>
      <c r="D137" s="23">
        <v>620</v>
      </c>
      <c r="E137" s="23">
        <v>10</v>
      </c>
      <c r="F137" s="24">
        <f>E137*D137</f>
        <v>6200</v>
      </c>
    </row>
    <row r="138" spans="1:258" s="7" customFormat="1" thickBot="1" x14ac:dyDescent="0.25">
      <c r="A138" s="26"/>
      <c r="B138" s="27" t="s">
        <v>242</v>
      </c>
      <c r="C138" s="28"/>
      <c r="D138" s="29"/>
      <c r="E138" s="29"/>
      <c r="F138" s="30">
        <f>SUM(F133:F137)</f>
        <v>40750</v>
      </c>
      <c r="G138" s="8"/>
      <c r="H138" s="8"/>
      <c r="I138" s="8"/>
      <c r="J138" s="8"/>
      <c r="K138" s="8"/>
      <c r="L138" s="8"/>
      <c r="M138" s="8"/>
      <c r="N138" s="8"/>
      <c r="O138" s="8"/>
      <c r="P138" s="8"/>
      <c r="Q138" s="8"/>
      <c r="R138" s="8"/>
      <c r="S138" s="8"/>
      <c r="T138" s="8"/>
      <c r="U138" s="8"/>
      <c r="V138" s="8"/>
      <c r="W138" s="8"/>
      <c r="X138" s="8"/>
      <c r="Y138" s="8"/>
      <c r="Z138" s="8"/>
      <c r="AA138" s="8"/>
      <c r="AB138" s="8"/>
      <c r="AC138" s="8"/>
      <c r="IW138" s="9"/>
      <c r="IX138" s="10"/>
    </row>
    <row r="139" spans="1:258" s="7" customFormat="1" thickBot="1" x14ac:dyDescent="0.25">
      <c r="A139" s="26"/>
      <c r="B139" s="27" t="s">
        <v>243</v>
      </c>
      <c r="C139" s="28"/>
      <c r="D139" s="29"/>
      <c r="E139" s="31">
        <v>0</v>
      </c>
      <c r="F139" s="30">
        <f>(F138*E139)</f>
        <v>0</v>
      </c>
      <c r="G139" s="8"/>
      <c r="H139" s="8"/>
      <c r="I139" s="8"/>
      <c r="J139" s="8"/>
      <c r="K139" s="8"/>
      <c r="L139" s="8"/>
      <c r="M139" s="8"/>
      <c r="N139" s="8"/>
      <c r="O139" s="8"/>
      <c r="P139" s="8"/>
      <c r="Q139" s="8"/>
      <c r="R139" s="8"/>
      <c r="S139" s="8"/>
      <c r="T139" s="8"/>
      <c r="U139" s="8"/>
      <c r="V139" s="8"/>
      <c r="W139" s="8"/>
      <c r="X139" s="8"/>
      <c r="Y139" s="8"/>
      <c r="Z139" s="8"/>
      <c r="AA139" s="8"/>
      <c r="AB139" s="8"/>
      <c r="AC139" s="8"/>
      <c r="IW139" s="9"/>
      <c r="IX139" s="10"/>
    </row>
    <row r="140" spans="1:258" s="7" customFormat="1" thickBot="1" x14ac:dyDescent="0.25">
      <c r="A140" s="32"/>
      <c r="B140" s="27" t="s">
        <v>244</v>
      </c>
      <c r="C140" s="28"/>
      <c r="D140" s="29"/>
      <c r="E140" s="29"/>
      <c r="F140" s="30">
        <f>(F138-F139)</f>
        <v>40750</v>
      </c>
      <c r="G140" s="8"/>
      <c r="H140" s="8"/>
      <c r="I140" s="8"/>
      <c r="J140" s="8"/>
      <c r="K140" s="8"/>
      <c r="L140" s="8"/>
      <c r="M140" s="8"/>
      <c r="N140" s="8"/>
      <c r="O140" s="8"/>
      <c r="P140" s="8"/>
      <c r="Q140" s="8"/>
      <c r="R140" s="8"/>
      <c r="S140" s="8"/>
      <c r="T140" s="8"/>
      <c r="U140" s="8"/>
      <c r="V140" s="8"/>
      <c r="W140" s="8"/>
      <c r="X140" s="8"/>
      <c r="Y140" s="8"/>
      <c r="Z140" s="8"/>
      <c r="AA140" s="8"/>
      <c r="AB140" s="8"/>
      <c r="AC140" s="8"/>
      <c r="IW140" s="9"/>
      <c r="IX140" s="10"/>
    </row>
    <row r="141" spans="1:258" thickBot="1" x14ac:dyDescent="0.25">
      <c r="A141" s="21" t="s">
        <v>245</v>
      </c>
      <c r="B141" s="22" t="s">
        <v>246</v>
      </c>
      <c r="C141" s="22"/>
      <c r="D141" s="23"/>
      <c r="E141" s="23"/>
      <c r="F141" s="24"/>
    </row>
    <row r="142" spans="1:258" ht="36.75" thickBot="1" x14ac:dyDescent="0.25">
      <c r="A142" s="25" t="s">
        <v>247</v>
      </c>
      <c r="B142" s="22" t="s">
        <v>248</v>
      </c>
      <c r="C142" s="22"/>
      <c r="D142" s="23"/>
      <c r="E142" s="23"/>
      <c r="F142" s="24"/>
    </row>
    <row r="143" spans="1:258" thickBot="1" x14ac:dyDescent="0.25">
      <c r="A143" s="25" t="s">
        <v>249</v>
      </c>
      <c r="B143" s="22" t="s">
        <v>250</v>
      </c>
      <c r="C143" s="22" t="s">
        <v>38</v>
      </c>
      <c r="D143" s="23">
        <v>300</v>
      </c>
      <c r="E143" s="23">
        <v>11.75</v>
      </c>
      <c r="F143" s="24">
        <f t="shared" ref="F143:F149" si="4">E143*D143</f>
        <v>3525</v>
      </c>
    </row>
    <row r="144" spans="1:258" thickBot="1" x14ac:dyDescent="0.25">
      <c r="A144" s="25" t="s">
        <v>251</v>
      </c>
      <c r="B144" s="22" t="s">
        <v>252</v>
      </c>
      <c r="C144" s="22" t="s">
        <v>38</v>
      </c>
      <c r="D144" s="23">
        <v>600</v>
      </c>
      <c r="E144" s="23">
        <v>12.82</v>
      </c>
      <c r="F144" s="24">
        <f t="shared" si="4"/>
        <v>7692</v>
      </c>
    </row>
    <row r="145" spans="1:6" thickBot="1" x14ac:dyDescent="0.25">
      <c r="A145" s="25" t="s">
        <v>253</v>
      </c>
      <c r="B145" s="22" t="s">
        <v>254</v>
      </c>
      <c r="C145" s="22" t="s">
        <v>38</v>
      </c>
      <c r="D145" s="23">
        <v>100</v>
      </c>
      <c r="E145" s="23">
        <v>19.77</v>
      </c>
      <c r="F145" s="24">
        <f t="shared" si="4"/>
        <v>1977</v>
      </c>
    </row>
    <row r="146" spans="1:6" ht="24.75" thickBot="1" x14ac:dyDescent="0.25">
      <c r="A146" s="25" t="s">
        <v>255</v>
      </c>
      <c r="B146" s="22" t="s">
        <v>256</v>
      </c>
      <c r="C146" s="22" t="s">
        <v>38</v>
      </c>
      <c r="D146" s="23">
        <v>1400</v>
      </c>
      <c r="E146" s="23">
        <v>3.74</v>
      </c>
      <c r="F146" s="24">
        <f t="shared" si="4"/>
        <v>5236</v>
      </c>
    </row>
    <row r="147" spans="1:6" thickBot="1" x14ac:dyDescent="0.25">
      <c r="A147" s="25" t="s">
        <v>257</v>
      </c>
      <c r="B147" s="22" t="s">
        <v>258</v>
      </c>
      <c r="C147" s="22" t="s">
        <v>90</v>
      </c>
      <c r="D147" s="23">
        <v>24</v>
      </c>
      <c r="E147" s="23">
        <v>56.65</v>
      </c>
      <c r="F147" s="24">
        <f t="shared" si="4"/>
        <v>1359.6</v>
      </c>
    </row>
    <row r="148" spans="1:6" thickBot="1" x14ac:dyDescent="0.25">
      <c r="A148" s="25" t="s">
        <v>259</v>
      </c>
      <c r="B148" s="22" t="s">
        <v>260</v>
      </c>
      <c r="C148" s="22" t="s">
        <v>38</v>
      </c>
      <c r="D148" s="23">
        <v>475</v>
      </c>
      <c r="E148" s="23">
        <v>60.93</v>
      </c>
      <c r="F148" s="24">
        <f t="shared" si="4"/>
        <v>28941.75</v>
      </c>
    </row>
    <row r="149" spans="1:6" thickBot="1" x14ac:dyDescent="0.25">
      <c r="A149" s="25" t="s">
        <v>261</v>
      </c>
      <c r="B149" s="22" t="s">
        <v>262</v>
      </c>
      <c r="C149" s="22" t="s">
        <v>38</v>
      </c>
      <c r="D149" s="23">
        <v>65</v>
      </c>
      <c r="E149" s="23">
        <v>138.97</v>
      </c>
      <c r="F149" s="24">
        <f t="shared" si="4"/>
        <v>9033.0499999999993</v>
      </c>
    </row>
    <row r="150" spans="1:6" thickBot="1" x14ac:dyDescent="0.25">
      <c r="A150" s="25" t="s">
        <v>263</v>
      </c>
      <c r="B150" s="22" t="s">
        <v>264</v>
      </c>
      <c r="C150" s="22"/>
      <c r="D150" s="23"/>
      <c r="E150" s="23"/>
      <c r="F150" s="24"/>
    </row>
    <row r="151" spans="1:6" ht="48.75" thickBot="1" x14ac:dyDescent="0.25">
      <c r="A151" s="25" t="s">
        <v>265</v>
      </c>
      <c r="B151" s="22" t="s">
        <v>266</v>
      </c>
      <c r="C151" s="22" t="s">
        <v>79</v>
      </c>
      <c r="D151" s="23">
        <v>1</v>
      </c>
      <c r="E151" s="23">
        <v>6300</v>
      </c>
      <c r="F151" s="24">
        <f t="shared" ref="F151:F157" si="5">E151*D151</f>
        <v>6300</v>
      </c>
    </row>
    <row r="152" spans="1:6" ht="24.75" thickBot="1" x14ac:dyDescent="0.25">
      <c r="A152" s="25" t="s">
        <v>267</v>
      </c>
      <c r="B152" s="22" t="s">
        <v>268</v>
      </c>
      <c r="C152" s="22" t="s">
        <v>79</v>
      </c>
      <c r="D152" s="23">
        <v>3</v>
      </c>
      <c r="E152" s="23">
        <v>924</v>
      </c>
      <c r="F152" s="24">
        <f t="shared" si="5"/>
        <v>2772</v>
      </c>
    </row>
    <row r="153" spans="1:6" ht="24.75" thickBot="1" x14ac:dyDescent="0.25">
      <c r="A153" s="25" t="s">
        <v>269</v>
      </c>
      <c r="B153" s="22" t="s">
        <v>270</v>
      </c>
      <c r="C153" s="22" t="s">
        <v>79</v>
      </c>
      <c r="D153" s="23">
        <v>2</v>
      </c>
      <c r="E153" s="23">
        <v>680</v>
      </c>
      <c r="F153" s="24">
        <f t="shared" si="5"/>
        <v>1360</v>
      </c>
    </row>
    <row r="154" spans="1:6" thickBot="1" x14ac:dyDescent="0.25">
      <c r="A154" s="25" t="s">
        <v>271</v>
      </c>
      <c r="B154" s="22" t="s">
        <v>272</v>
      </c>
      <c r="C154" s="22" t="s">
        <v>79</v>
      </c>
      <c r="D154" s="23">
        <v>4</v>
      </c>
      <c r="E154" s="23">
        <v>135</v>
      </c>
      <c r="F154" s="24">
        <f t="shared" si="5"/>
        <v>540</v>
      </c>
    </row>
    <row r="155" spans="1:6" ht="24.75" thickBot="1" x14ac:dyDescent="0.25">
      <c r="A155" s="25" t="s">
        <v>273</v>
      </c>
      <c r="B155" s="22" t="s">
        <v>274</v>
      </c>
      <c r="C155" s="22" t="s">
        <v>90</v>
      </c>
      <c r="D155" s="23">
        <v>1</v>
      </c>
      <c r="E155" s="23">
        <v>960</v>
      </c>
      <c r="F155" s="24">
        <f t="shared" si="5"/>
        <v>960</v>
      </c>
    </row>
    <row r="156" spans="1:6" ht="36.75" thickBot="1" x14ac:dyDescent="0.25">
      <c r="A156" s="25" t="s">
        <v>275</v>
      </c>
      <c r="B156" s="22" t="s">
        <v>276</v>
      </c>
      <c r="C156" s="22" t="s">
        <v>79</v>
      </c>
      <c r="D156" s="23">
        <v>1</v>
      </c>
      <c r="E156" s="23">
        <v>7269.2</v>
      </c>
      <c r="F156" s="24">
        <f t="shared" si="5"/>
        <v>7269.2</v>
      </c>
    </row>
    <row r="157" spans="1:6" ht="24.75" thickBot="1" x14ac:dyDescent="0.25">
      <c r="A157" s="25" t="s">
        <v>277</v>
      </c>
      <c r="B157" s="22" t="s">
        <v>278</v>
      </c>
      <c r="C157" s="22" t="s">
        <v>79</v>
      </c>
      <c r="D157" s="23">
        <v>1</v>
      </c>
      <c r="E157" s="23">
        <v>6414</v>
      </c>
      <c r="F157" s="24">
        <f t="shared" si="5"/>
        <v>6414</v>
      </c>
    </row>
    <row r="158" spans="1:6" thickBot="1" x14ac:dyDescent="0.25">
      <c r="A158" s="25" t="s">
        <v>279</v>
      </c>
      <c r="B158" s="22" t="s">
        <v>280</v>
      </c>
      <c r="C158" s="22"/>
      <c r="D158" s="23"/>
      <c r="E158" s="23"/>
      <c r="F158" s="24"/>
    </row>
    <row r="159" spans="1:6" thickBot="1" x14ac:dyDescent="0.25">
      <c r="A159" s="25" t="s">
        <v>281</v>
      </c>
      <c r="B159" s="22" t="s">
        <v>282</v>
      </c>
      <c r="C159" s="22"/>
      <c r="D159" s="23"/>
      <c r="E159" s="23"/>
      <c r="F159" s="24"/>
    </row>
    <row r="160" spans="1:6" ht="36.75" thickBot="1" x14ac:dyDescent="0.25">
      <c r="A160" s="25" t="s">
        <v>283</v>
      </c>
      <c r="B160" s="22" t="s">
        <v>284</v>
      </c>
      <c r="C160" s="22" t="s">
        <v>79</v>
      </c>
      <c r="D160" s="23">
        <v>1</v>
      </c>
      <c r="E160" s="23">
        <v>2716</v>
      </c>
      <c r="F160" s="24">
        <f>E160*D160</f>
        <v>2716</v>
      </c>
    </row>
    <row r="161" spans="1:258" thickBot="1" x14ac:dyDescent="0.25">
      <c r="A161" s="25" t="s">
        <v>285</v>
      </c>
      <c r="B161" s="22" t="s">
        <v>286</v>
      </c>
      <c r="C161" s="22" t="s">
        <v>79</v>
      </c>
      <c r="D161" s="23">
        <v>5</v>
      </c>
      <c r="E161" s="23">
        <v>352.77</v>
      </c>
      <c r="F161" s="24">
        <f>E161*D161</f>
        <v>1763.85</v>
      </c>
    </row>
    <row r="162" spans="1:258" thickBot="1" x14ac:dyDescent="0.25">
      <c r="A162" s="25" t="s">
        <v>287</v>
      </c>
      <c r="B162" s="22" t="s">
        <v>288</v>
      </c>
      <c r="C162" s="22" t="s">
        <v>79</v>
      </c>
      <c r="D162" s="23">
        <v>2</v>
      </c>
      <c r="E162" s="23">
        <v>1763.85</v>
      </c>
      <c r="F162" s="24">
        <f>E162*D162</f>
        <v>3527.7</v>
      </c>
    </row>
    <row r="163" spans="1:258" s="7" customFormat="1" thickBot="1" x14ac:dyDescent="0.25">
      <c r="A163" s="26"/>
      <c r="B163" s="27" t="s">
        <v>289</v>
      </c>
      <c r="C163" s="28"/>
      <c r="D163" s="29"/>
      <c r="E163" s="29"/>
      <c r="F163" s="30">
        <f>SUM(F143:F162)</f>
        <v>91387.15</v>
      </c>
      <c r="G163" s="8"/>
      <c r="H163" s="8"/>
      <c r="I163" s="8"/>
      <c r="J163" s="8"/>
      <c r="K163" s="8"/>
      <c r="L163" s="8"/>
      <c r="M163" s="8"/>
      <c r="N163" s="8"/>
      <c r="O163" s="8"/>
      <c r="P163" s="8"/>
      <c r="Q163" s="8"/>
      <c r="R163" s="8"/>
      <c r="S163" s="8"/>
      <c r="T163" s="8"/>
      <c r="U163" s="8"/>
      <c r="V163" s="8"/>
      <c r="W163" s="8"/>
      <c r="X163" s="8"/>
      <c r="Y163" s="8"/>
      <c r="Z163" s="8"/>
      <c r="AA163" s="8"/>
      <c r="AB163" s="8"/>
      <c r="AC163" s="8"/>
      <c r="IW163" s="9"/>
      <c r="IX163" s="10"/>
    </row>
    <row r="164" spans="1:258" s="7" customFormat="1" thickBot="1" x14ac:dyDescent="0.25">
      <c r="A164" s="26"/>
      <c r="B164" s="27" t="s">
        <v>290</v>
      </c>
      <c r="C164" s="28"/>
      <c r="D164" s="29"/>
      <c r="E164" s="31">
        <v>0</v>
      </c>
      <c r="F164" s="30">
        <f>(F163*E164)</f>
        <v>0</v>
      </c>
      <c r="G164" s="8"/>
      <c r="H164" s="8"/>
      <c r="I164" s="8"/>
      <c r="J164" s="8"/>
      <c r="K164" s="8"/>
      <c r="L164" s="8"/>
      <c r="M164" s="8"/>
      <c r="N164" s="8"/>
      <c r="O164" s="8"/>
      <c r="P164" s="8"/>
      <c r="Q164" s="8"/>
      <c r="R164" s="8"/>
      <c r="S164" s="8"/>
      <c r="T164" s="8"/>
      <c r="U164" s="8"/>
      <c r="V164" s="8"/>
      <c r="W164" s="8"/>
      <c r="X164" s="8"/>
      <c r="Y164" s="8"/>
      <c r="Z164" s="8"/>
      <c r="AA164" s="8"/>
      <c r="AB164" s="8"/>
      <c r="AC164" s="8"/>
      <c r="IW164" s="9"/>
      <c r="IX164" s="10"/>
    </row>
    <row r="165" spans="1:258" s="7" customFormat="1" thickBot="1" x14ac:dyDescent="0.25">
      <c r="A165" s="32"/>
      <c r="B165" s="27" t="s">
        <v>291</v>
      </c>
      <c r="C165" s="28"/>
      <c r="D165" s="29"/>
      <c r="E165" s="29"/>
      <c r="F165" s="30">
        <f>(F163-F164)</f>
        <v>91387.15</v>
      </c>
      <c r="G165" s="8"/>
      <c r="H165" s="8"/>
      <c r="I165" s="8"/>
      <c r="J165" s="8"/>
      <c r="K165" s="8"/>
      <c r="L165" s="8"/>
      <c r="M165" s="8"/>
      <c r="N165" s="8"/>
      <c r="O165" s="8"/>
      <c r="P165" s="8"/>
      <c r="Q165" s="8"/>
      <c r="R165" s="8"/>
      <c r="S165" s="8"/>
      <c r="T165" s="8"/>
      <c r="U165" s="8"/>
      <c r="V165" s="8"/>
      <c r="W165" s="8"/>
      <c r="X165" s="8"/>
      <c r="Y165" s="8"/>
      <c r="Z165" s="8"/>
      <c r="AA165" s="8"/>
      <c r="AB165" s="8"/>
      <c r="AC165" s="8"/>
      <c r="IW165" s="9"/>
      <c r="IX165" s="10"/>
    </row>
    <row r="166" spans="1:258" thickBot="1" x14ac:dyDescent="0.25">
      <c r="A166" s="21" t="s">
        <v>292</v>
      </c>
      <c r="B166" s="22" t="s">
        <v>293</v>
      </c>
      <c r="C166" s="22"/>
      <c r="D166" s="23"/>
      <c r="E166" s="23"/>
      <c r="F166" s="24"/>
    </row>
    <row r="167" spans="1:258" ht="24.75" thickBot="1" x14ac:dyDescent="0.25">
      <c r="A167" s="25" t="s">
        <v>294</v>
      </c>
      <c r="B167" s="22" t="s">
        <v>295</v>
      </c>
      <c r="C167" s="22"/>
      <c r="D167" s="23"/>
      <c r="E167" s="23"/>
      <c r="F167" s="24"/>
    </row>
    <row r="168" spans="1:258" thickBot="1" x14ac:dyDescent="0.25">
      <c r="A168" s="25" t="s">
        <v>296</v>
      </c>
      <c r="B168" s="22" t="s">
        <v>297</v>
      </c>
      <c r="C168" s="22"/>
      <c r="D168" s="23"/>
      <c r="E168" s="23"/>
      <c r="F168" s="24"/>
    </row>
    <row r="169" spans="1:258" ht="24.75" thickBot="1" x14ac:dyDescent="0.25">
      <c r="A169" s="25" t="s">
        <v>298</v>
      </c>
      <c r="B169" s="22" t="s">
        <v>299</v>
      </c>
      <c r="C169" s="22"/>
      <c r="D169" s="23"/>
      <c r="E169" s="23"/>
      <c r="F169" s="24"/>
    </row>
    <row r="170" spans="1:258" ht="24.75" thickBot="1" x14ac:dyDescent="0.25">
      <c r="A170" s="25" t="s">
        <v>300</v>
      </c>
      <c r="B170" s="22" t="s">
        <v>301</v>
      </c>
      <c r="C170" s="22"/>
      <c r="D170" s="23"/>
      <c r="E170" s="23"/>
      <c r="F170" s="24"/>
    </row>
    <row r="171" spans="1:258" thickBot="1" x14ac:dyDescent="0.25">
      <c r="A171" s="25" t="s">
        <v>302</v>
      </c>
      <c r="B171" s="22" t="s">
        <v>303</v>
      </c>
      <c r="C171" s="22" t="s">
        <v>90</v>
      </c>
      <c r="D171" s="23">
        <v>350</v>
      </c>
      <c r="E171" s="23">
        <v>12</v>
      </c>
      <c r="F171" s="24">
        <f>E171*D171</f>
        <v>4200</v>
      </c>
    </row>
    <row r="172" spans="1:258" thickBot="1" x14ac:dyDescent="0.25">
      <c r="A172" s="25" t="s">
        <v>304</v>
      </c>
      <c r="B172" s="22" t="s">
        <v>305</v>
      </c>
      <c r="C172" s="22" t="s">
        <v>90</v>
      </c>
      <c r="D172" s="23">
        <v>225</v>
      </c>
      <c r="E172" s="23">
        <v>18</v>
      </c>
      <c r="F172" s="24">
        <f>E172*D172</f>
        <v>4050</v>
      </c>
    </row>
    <row r="173" spans="1:258" thickBot="1" x14ac:dyDescent="0.25">
      <c r="A173" s="25" t="s">
        <v>306</v>
      </c>
      <c r="B173" s="22" t="s">
        <v>307</v>
      </c>
      <c r="C173" s="22" t="s">
        <v>90</v>
      </c>
      <c r="D173" s="23">
        <v>1750</v>
      </c>
      <c r="E173" s="23">
        <v>18</v>
      </c>
      <c r="F173" s="24">
        <f>E173*D173</f>
        <v>31500</v>
      </c>
    </row>
    <row r="174" spans="1:258" thickBot="1" x14ac:dyDescent="0.25">
      <c r="A174" s="25" t="s">
        <v>308</v>
      </c>
      <c r="B174" s="22" t="s">
        <v>309</v>
      </c>
      <c r="C174" s="22" t="s">
        <v>90</v>
      </c>
      <c r="D174" s="23">
        <v>225</v>
      </c>
      <c r="E174" s="23">
        <v>28</v>
      </c>
      <c r="F174" s="24">
        <f>E174*D174</f>
        <v>6300</v>
      </c>
    </row>
    <row r="175" spans="1:258" ht="24.75" thickBot="1" x14ac:dyDescent="0.25">
      <c r="A175" s="25" t="s">
        <v>310</v>
      </c>
      <c r="B175" s="22" t="s">
        <v>311</v>
      </c>
      <c r="C175" s="22" t="s">
        <v>90</v>
      </c>
      <c r="D175" s="23">
        <v>1100</v>
      </c>
      <c r="E175" s="23">
        <v>11</v>
      </c>
      <c r="F175" s="24">
        <f>E175*D175</f>
        <v>12100</v>
      </c>
    </row>
    <row r="176" spans="1:258" ht="48.75" thickBot="1" x14ac:dyDescent="0.25">
      <c r="A176" s="25" t="s">
        <v>312</v>
      </c>
      <c r="B176" s="22" t="s">
        <v>313</v>
      </c>
      <c r="C176" s="22"/>
      <c r="D176" s="23"/>
      <c r="E176" s="23"/>
      <c r="F176" s="24"/>
    </row>
    <row r="177" spans="1:258" thickBot="1" x14ac:dyDescent="0.25">
      <c r="A177" s="25" t="s">
        <v>314</v>
      </c>
      <c r="B177" s="22" t="s">
        <v>315</v>
      </c>
      <c r="C177" s="22"/>
      <c r="D177" s="23"/>
      <c r="E177" s="23"/>
      <c r="F177" s="24"/>
    </row>
    <row r="178" spans="1:258" ht="24.75" thickBot="1" x14ac:dyDescent="0.25">
      <c r="A178" s="25" t="s">
        <v>316</v>
      </c>
      <c r="B178" s="22" t="s">
        <v>317</v>
      </c>
      <c r="C178" s="22"/>
      <c r="D178" s="23"/>
      <c r="E178" s="23"/>
      <c r="F178" s="24"/>
    </row>
    <row r="179" spans="1:258" ht="24.75" thickBot="1" x14ac:dyDescent="0.25">
      <c r="A179" s="25" t="s">
        <v>318</v>
      </c>
      <c r="B179" s="22" t="s">
        <v>319</v>
      </c>
      <c r="C179" s="22"/>
      <c r="D179" s="23"/>
      <c r="E179" s="23"/>
      <c r="F179" s="24"/>
    </row>
    <row r="180" spans="1:258" thickBot="1" x14ac:dyDescent="0.25">
      <c r="A180" s="25" t="s">
        <v>320</v>
      </c>
      <c r="B180" s="22" t="s">
        <v>321</v>
      </c>
      <c r="C180" s="22" t="s">
        <v>90</v>
      </c>
      <c r="D180" s="23">
        <v>24</v>
      </c>
      <c r="E180" s="23">
        <v>490</v>
      </c>
      <c r="F180" s="24">
        <f>E180*D180</f>
        <v>11760</v>
      </c>
    </row>
    <row r="181" spans="1:258" s="7" customFormat="1" thickBot="1" x14ac:dyDescent="0.25">
      <c r="A181" s="26"/>
      <c r="B181" s="27" t="s">
        <v>322</v>
      </c>
      <c r="C181" s="28"/>
      <c r="D181" s="29"/>
      <c r="E181" s="29"/>
      <c r="F181" s="30">
        <f>SUM(F171:F180)</f>
        <v>69910</v>
      </c>
      <c r="G181" s="8"/>
      <c r="H181" s="8"/>
      <c r="I181" s="8"/>
      <c r="J181" s="8"/>
      <c r="K181" s="8"/>
      <c r="L181" s="8"/>
      <c r="M181" s="8"/>
      <c r="N181" s="8"/>
      <c r="O181" s="8"/>
      <c r="P181" s="8"/>
      <c r="Q181" s="8"/>
      <c r="R181" s="8"/>
      <c r="S181" s="8"/>
      <c r="T181" s="8"/>
      <c r="U181" s="8"/>
      <c r="V181" s="8"/>
      <c r="W181" s="8"/>
      <c r="X181" s="8"/>
      <c r="Y181" s="8"/>
      <c r="Z181" s="8"/>
      <c r="AA181" s="8"/>
      <c r="AB181" s="8"/>
      <c r="AC181" s="8"/>
      <c r="IW181" s="9"/>
      <c r="IX181" s="10"/>
    </row>
    <row r="182" spans="1:258" s="7" customFormat="1" thickBot="1" x14ac:dyDescent="0.25">
      <c r="A182" s="26"/>
      <c r="B182" s="27" t="s">
        <v>323</v>
      </c>
      <c r="C182" s="28"/>
      <c r="D182" s="29"/>
      <c r="E182" s="31">
        <v>0</v>
      </c>
      <c r="F182" s="30">
        <f>(F181*E182)</f>
        <v>0</v>
      </c>
      <c r="G182" s="8"/>
      <c r="H182" s="8"/>
      <c r="I182" s="8"/>
      <c r="J182" s="8"/>
      <c r="K182" s="8"/>
      <c r="L182" s="8"/>
      <c r="M182" s="8"/>
      <c r="N182" s="8"/>
      <c r="O182" s="8"/>
      <c r="P182" s="8"/>
      <c r="Q182" s="8"/>
      <c r="R182" s="8"/>
      <c r="S182" s="8"/>
      <c r="T182" s="8"/>
      <c r="U182" s="8"/>
      <c r="V182" s="8"/>
      <c r="W182" s="8"/>
      <c r="X182" s="8"/>
      <c r="Y182" s="8"/>
      <c r="Z182" s="8"/>
      <c r="AA182" s="8"/>
      <c r="AB182" s="8"/>
      <c r="AC182" s="8"/>
      <c r="IW182" s="9"/>
      <c r="IX182" s="10"/>
    </row>
    <row r="183" spans="1:258" s="7" customFormat="1" thickBot="1" x14ac:dyDescent="0.25">
      <c r="A183" s="32"/>
      <c r="B183" s="27" t="s">
        <v>324</v>
      </c>
      <c r="C183" s="28"/>
      <c r="D183" s="29"/>
      <c r="E183" s="29"/>
      <c r="F183" s="30">
        <f>(F181-F182)</f>
        <v>69910</v>
      </c>
      <c r="G183" s="8"/>
      <c r="H183" s="8"/>
      <c r="I183" s="8"/>
      <c r="J183" s="8"/>
      <c r="K183" s="8"/>
      <c r="L183" s="8"/>
      <c r="M183" s="8"/>
      <c r="N183" s="8"/>
      <c r="O183" s="8"/>
      <c r="P183" s="8"/>
      <c r="Q183" s="8"/>
      <c r="R183" s="8"/>
      <c r="S183" s="8"/>
      <c r="T183" s="8"/>
      <c r="U183" s="8"/>
      <c r="V183" s="8"/>
      <c r="W183" s="8"/>
      <c r="X183" s="8"/>
      <c r="Y183" s="8"/>
      <c r="Z183" s="8"/>
      <c r="AA183" s="8"/>
      <c r="AB183" s="8"/>
      <c r="AC183" s="8"/>
      <c r="IW183" s="9"/>
      <c r="IX183" s="10"/>
    </row>
    <row r="184" spans="1:258" s="7" customFormat="1" thickBot="1" x14ac:dyDescent="0.25">
      <c r="A184" s="26"/>
      <c r="B184" s="33" t="s">
        <v>325</v>
      </c>
      <c r="C184" s="28"/>
      <c r="D184" s="29"/>
      <c r="E184" s="29"/>
      <c r="F184" s="30">
        <f>SUM(F140,F165,F183)</f>
        <v>202047.15</v>
      </c>
      <c r="G184" s="8"/>
      <c r="H184" s="8"/>
      <c r="I184" s="8"/>
      <c r="J184" s="8"/>
      <c r="K184" s="8"/>
      <c r="L184" s="8"/>
      <c r="M184" s="8"/>
      <c r="N184" s="8"/>
      <c r="O184" s="8"/>
      <c r="P184" s="8"/>
      <c r="Q184" s="8"/>
      <c r="R184" s="8"/>
      <c r="S184" s="8"/>
      <c r="T184" s="8"/>
      <c r="U184" s="8"/>
      <c r="V184" s="8"/>
      <c r="W184" s="8"/>
      <c r="X184" s="8"/>
      <c r="Y184" s="8"/>
      <c r="Z184" s="8"/>
      <c r="AA184" s="8"/>
      <c r="AB184" s="8"/>
      <c r="AC184" s="8"/>
      <c r="IW184" s="9"/>
      <c r="IX184" s="10"/>
    </row>
    <row r="185" spans="1:258" s="7" customFormat="1" thickBot="1" x14ac:dyDescent="0.25">
      <c r="A185" s="26"/>
      <c r="B185" s="33" t="s">
        <v>326</v>
      </c>
      <c r="C185" s="28"/>
      <c r="D185" s="29"/>
      <c r="E185" s="31">
        <v>0</v>
      </c>
      <c r="F185" s="30">
        <f>(F184*E185)</f>
        <v>0</v>
      </c>
      <c r="G185" s="8"/>
      <c r="H185" s="8"/>
      <c r="I185" s="8"/>
      <c r="J185" s="8"/>
      <c r="K185" s="8"/>
      <c r="L185" s="8"/>
      <c r="M185" s="8"/>
      <c r="N185" s="8"/>
      <c r="O185" s="8"/>
      <c r="P185" s="8"/>
      <c r="Q185" s="8"/>
      <c r="R185" s="8"/>
      <c r="S185" s="8"/>
      <c r="T185" s="8"/>
      <c r="U185" s="8"/>
      <c r="V185" s="8"/>
      <c r="W185" s="8"/>
      <c r="X185" s="8"/>
      <c r="Y185" s="8"/>
      <c r="Z185" s="8"/>
      <c r="AA185" s="8"/>
      <c r="AB185" s="8"/>
      <c r="AC185" s="8"/>
      <c r="IW185" s="9"/>
      <c r="IX185" s="10"/>
    </row>
    <row r="186" spans="1:258" s="7" customFormat="1" thickBot="1" x14ac:dyDescent="0.25">
      <c r="A186" s="32"/>
      <c r="B186" s="33" t="s">
        <v>327</v>
      </c>
      <c r="C186" s="28"/>
      <c r="D186" s="29"/>
      <c r="E186" s="29"/>
      <c r="F186" s="30">
        <f>(F184-F185)</f>
        <v>202047.15</v>
      </c>
      <c r="G186" s="8"/>
      <c r="H186" s="8"/>
      <c r="I186" s="8"/>
      <c r="J186" s="8"/>
      <c r="K186" s="8"/>
      <c r="L186" s="8"/>
      <c r="M186" s="8"/>
      <c r="N186" s="8"/>
      <c r="O186" s="8"/>
      <c r="P186" s="8"/>
      <c r="Q186" s="8"/>
      <c r="R186" s="8"/>
      <c r="S186" s="8"/>
      <c r="T186" s="8"/>
      <c r="U186" s="8"/>
      <c r="V186" s="8"/>
      <c r="W186" s="8"/>
      <c r="X186" s="8"/>
      <c r="Y186" s="8"/>
      <c r="Z186" s="8"/>
      <c r="AA186" s="8"/>
      <c r="AB186" s="8"/>
      <c r="AC186" s="8"/>
      <c r="IW186" s="9"/>
      <c r="IX186" s="10"/>
    </row>
    <row r="187" spans="1:258" thickBot="1" x14ac:dyDescent="0.25">
      <c r="A187" s="21" t="s">
        <v>328</v>
      </c>
      <c r="B187" s="22" t="s">
        <v>329</v>
      </c>
      <c r="C187" s="22"/>
      <c r="D187" s="23"/>
      <c r="E187" s="23"/>
      <c r="F187" s="24"/>
    </row>
    <row r="188" spans="1:258" thickBot="1" x14ac:dyDescent="0.25">
      <c r="A188" s="21" t="s">
        <v>330</v>
      </c>
      <c r="B188" s="22" t="s">
        <v>331</v>
      </c>
      <c r="C188" s="22"/>
      <c r="D188" s="23"/>
      <c r="E188" s="23"/>
      <c r="F188" s="24"/>
    </row>
    <row r="189" spans="1:258" ht="24.75" thickBot="1" x14ac:dyDescent="0.25">
      <c r="A189" s="25" t="s">
        <v>332</v>
      </c>
      <c r="B189" s="22" t="s">
        <v>333</v>
      </c>
      <c r="C189" s="22" t="s">
        <v>23</v>
      </c>
      <c r="D189" s="23">
        <v>590</v>
      </c>
      <c r="E189" s="23">
        <v>16.03</v>
      </c>
      <c r="F189" s="24">
        <f t="shared" ref="F189:F198" si="6">E189*D189</f>
        <v>9457.7000000000007</v>
      </c>
    </row>
    <row r="190" spans="1:258" thickBot="1" x14ac:dyDescent="0.25">
      <c r="A190" s="25" t="s">
        <v>334</v>
      </c>
      <c r="B190" s="22" t="s">
        <v>335</v>
      </c>
      <c r="C190" s="22" t="s">
        <v>23</v>
      </c>
      <c r="D190" s="23">
        <v>6200</v>
      </c>
      <c r="E190" s="23">
        <v>3.7</v>
      </c>
      <c r="F190" s="24">
        <f t="shared" si="6"/>
        <v>22940</v>
      </c>
    </row>
    <row r="191" spans="1:258" thickBot="1" x14ac:dyDescent="0.25">
      <c r="A191" s="25" t="s">
        <v>336</v>
      </c>
      <c r="B191" s="22" t="s">
        <v>337</v>
      </c>
      <c r="C191" s="22" t="s">
        <v>23</v>
      </c>
      <c r="D191" s="23">
        <v>50</v>
      </c>
      <c r="E191" s="23">
        <v>39.6</v>
      </c>
      <c r="F191" s="24">
        <f t="shared" si="6"/>
        <v>1980</v>
      </c>
    </row>
    <row r="192" spans="1:258" thickBot="1" x14ac:dyDescent="0.25">
      <c r="A192" s="25" t="s">
        <v>338</v>
      </c>
      <c r="B192" s="22" t="s">
        <v>339</v>
      </c>
      <c r="C192" s="22" t="s">
        <v>23</v>
      </c>
      <c r="D192" s="23">
        <v>1500</v>
      </c>
      <c r="E192" s="23">
        <v>7</v>
      </c>
      <c r="F192" s="24">
        <f t="shared" si="6"/>
        <v>10500</v>
      </c>
    </row>
    <row r="193" spans="1:258" thickBot="1" x14ac:dyDescent="0.25">
      <c r="A193" s="25" t="s">
        <v>340</v>
      </c>
      <c r="B193" s="22" t="s">
        <v>341</v>
      </c>
      <c r="C193" s="22" t="s">
        <v>38</v>
      </c>
      <c r="D193" s="23">
        <v>65</v>
      </c>
      <c r="E193" s="23">
        <v>12</v>
      </c>
      <c r="F193" s="24">
        <f t="shared" si="6"/>
        <v>780</v>
      </c>
    </row>
    <row r="194" spans="1:258" thickBot="1" x14ac:dyDescent="0.25">
      <c r="A194" s="25" t="s">
        <v>342</v>
      </c>
      <c r="B194" s="22" t="s">
        <v>343</v>
      </c>
      <c r="C194" s="22" t="s">
        <v>90</v>
      </c>
      <c r="D194" s="23">
        <v>3</v>
      </c>
      <c r="E194" s="23">
        <v>461.1</v>
      </c>
      <c r="F194" s="24">
        <f t="shared" si="6"/>
        <v>1383.3000000000002</v>
      </c>
    </row>
    <row r="195" spans="1:258" thickBot="1" x14ac:dyDescent="0.25">
      <c r="A195" s="25" t="s">
        <v>344</v>
      </c>
      <c r="B195" s="22" t="s">
        <v>345</v>
      </c>
      <c r="C195" s="22" t="s">
        <v>38</v>
      </c>
      <c r="D195" s="23">
        <v>50</v>
      </c>
      <c r="E195" s="23">
        <v>50</v>
      </c>
      <c r="F195" s="24">
        <f t="shared" si="6"/>
        <v>2500</v>
      </c>
    </row>
    <row r="196" spans="1:258" thickBot="1" x14ac:dyDescent="0.25">
      <c r="A196" s="25" t="s">
        <v>346</v>
      </c>
      <c r="B196" s="22" t="s">
        <v>347</v>
      </c>
      <c r="C196" s="22" t="s">
        <v>235</v>
      </c>
      <c r="D196" s="23">
        <v>20</v>
      </c>
      <c r="E196" s="23">
        <v>128.5</v>
      </c>
      <c r="F196" s="24">
        <f t="shared" si="6"/>
        <v>2570</v>
      </c>
    </row>
    <row r="197" spans="1:258" thickBot="1" x14ac:dyDescent="0.25">
      <c r="A197" s="25" t="s">
        <v>348</v>
      </c>
      <c r="B197" s="22" t="s">
        <v>349</v>
      </c>
      <c r="C197" s="22" t="s">
        <v>79</v>
      </c>
      <c r="D197" s="23">
        <v>3</v>
      </c>
      <c r="E197" s="23">
        <v>30000</v>
      </c>
      <c r="F197" s="24">
        <f t="shared" si="6"/>
        <v>90000</v>
      </c>
    </row>
    <row r="198" spans="1:258" thickBot="1" x14ac:dyDescent="0.25">
      <c r="A198" s="25" t="s">
        <v>350</v>
      </c>
      <c r="B198" s="22" t="s">
        <v>351</v>
      </c>
      <c r="C198" s="22" t="s">
        <v>79</v>
      </c>
      <c r="D198" s="23">
        <v>4</v>
      </c>
      <c r="E198" s="23">
        <v>65</v>
      </c>
      <c r="F198" s="24">
        <f t="shared" si="6"/>
        <v>260</v>
      </c>
    </row>
    <row r="199" spans="1:258" s="7" customFormat="1" thickBot="1" x14ac:dyDescent="0.25">
      <c r="A199" s="26"/>
      <c r="B199" s="27" t="s">
        <v>352</v>
      </c>
      <c r="C199" s="28"/>
      <c r="D199" s="29"/>
      <c r="E199" s="29"/>
      <c r="F199" s="30">
        <f>SUM(F189:F198)</f>
        <v>142371</v>
      </c>
      <c r="G199" s="8"/>
      <c r="H199" s="8"/>
      <c r="I199" s="8"/>
      <c r="J199" s="8"/>
      <c r="K199" s="8"/>
      <c r="L199" s="8"/>
      <c r="M199" s="8"/>
      <c r="N199" s="8"/>
      <c r="O199" s="8"/>
      <c r="P199" s="8"/>
      <c r="Q199" s="8"/>
      <c r="R199" s="8"/>
      <c r="S199" s="8"/>
      <c r="T199" s="8"/>
      <c r="U199" s="8"/>
      <c r="V199" s="8"/>
      <c r="W199" s="8"/>
      <c r="X199" s="8"/>
      <c r="Y199" s="8"/>
      <c r="Z199" s="8"/>
      <c r="AA199" s="8"/>
      <c r="AB199" s="8"/>
      <c r="AC199" s="8"/>
      <c r="IW199" s="9"/>
      <c r="IX199" s="10"/>
    </row>
    <row r="200" spans="1:258" s="7" customFormat="1" thickBot="1" x14ac:dyDescent="0.25">
      <c r="A200" s="26"/>
      <c r="B200" s="27" t="s">
        <v>353</v>
      </c>
      <c r="C200" s="28"/>
      <c r="D200" s="29"/>
      <c r="E200" s="31">
        <v>0</v>
      </c>
      <c r="F200" s="30">
        <f>(F199*E200)</f>
        <v>0</v>
      </c>
      <c r="G200" s="8"/>
      <c r="H200" s="8"/>
      <c r="I200" s="8"/>
      <c r="J200" s="8"/>
      <c r="K200" s="8"/>
      <c r="L200" s="8"/>
      <c r="M200" s="8"/>
      <c r="N200" s="8"/>
      <c r="O200" s="8"/>
      <c r="P200" s="8"/>
      <c r="Q200" s="8"/>
      <c r="R200" s="8"/>
      <c r="S200" s="8"/>
      <c r="T200" s="8"/>
      <c r="U200" s="8"/>
      <c r="V200" s="8"/>
      <c r="W200" s="8"/>
      <c r="X200" s="8"/>
      <c r="Y200" s="8"/>
      <c r="Z200" s="8"/>
      <c r="AA200" s="8"/>
      <c r="AB200" s="8"/>
      <c r="AC200" s="8"/>
      <c r="IW200" s="9"/>
      <c r="IX200" s="10"/>
    </row>
    <row r="201" spans="1:258" s="7" customFormat="1" thickBot="1" x14ac:dyDescent="0.25">
      <c r="A201" s="32"/>
      <c r="B201" s="27" t="s">
        <v>354</v>
      </c>
      <c r="C201" s="28"/>
      <c r="D201" s="29"/>
      <c r="E201" s="29"/>
      <c r="F201" s="30">
        <f>(F199-F200)</f>
        <v>142371</v>
      </c>
      <c r="G201" s="8"/>
      <c r="H201" s="8"/>
      <c r="I201" s="8"/>
      <c r="J201" s="8"/>
      <c r="K201" s="8"/>
      <c r="L201" s="8"/>
      <c r="M201" s="8"/>
      <c r="N201" s="8"/>
      <c r="O201" s="8"/>
      <c r="P201" s="8"/>
      <c r="Q201" s="8"/>
      <c r="R201" s="8"/>
      <c r="S201" s="8"/>
      <c r="T201" s="8"/>
      <c r="U201" s="8"/>
      <c r="V201" s="8"/>
      <c r="W201" s="8"/>
      <c r="X201" s="8"/>
      <c r="Y201" s="8"/>
      <c r="Z201" s="8"/>
      <c r="AA201" s="8"/>
      <c r="AB201" s="8"/>
      <c r="AC201" s="8"/>
      <c r="IW201" s="9"/>
      <c r="IX201" s="10"/>
    </row>
    <row r="202" spans="1:258" thickBot="1" x14ac:dyDescent="0.25">
      <c r="A202" s="21" t="s">
        <v>355</v>
      </c>
      <c r="B202" s="22" t="s">
        <v>356</v>
      </c>
      <c r="C202" s="22"/>
      <c r="D202" s="23"/>
      <c r="E202" s="23"/>
      <c r="F202" s="24"/>
    </row>
    <row r="203" spans="1:258" thickBot="1" x14ac:dyDescent="0.25">
      <c r="A203" s="25" t="s">
        <v>357</v>
      </c>
      <c r="B203" s="22" t="s">
        <v>358</v>
      </c>
      <c r="C203" s="22" t="s">
        <v>235</v>
      </c>
      <c r="D203" s="23">
        <v>7550</v>
      </c>
      <c r="E203" s="23">
        <v>20</v>
      </c>
      <c r="F203" s="24">
        <f t="shared" ref="F203:F208" si="7">E203*D203</f>
        <v>151000</v>
      </c>
    </row>
    <row r="204" spans="1:258" thickBot="1" x14ac:dyDescent="0.25">
      <c r="A204" s="25" t="s">
        <v>359</v>
      </c>
      <c r="B204" s="22" t="s">
        <v>360</v>
      </c>
      <c r="C204" s="22" t="s">
        <v>235</v>
      </c>
      <c r="D204" s="23">
        <v>2950</v>
      </c>
      <c r="E204" s="23">
        <v>23</v>
      </c>
      <c r="F204" s="24">
        <f t="shared" si="7"/>
        <v>67850</v>
      </c>
    </row>
    <row r="205" spans="1:258" thickBot="1" x14ac:dyDescent="0.25">
      <c r="A205" s="25" t="s">
        <v>361</v>
      </c>
      <c r="B205" s="22" t="s">
        <v>362</v>
      </c>
      <c r="C205" s="22" t="s">
        <v>235</v>
      </c>
      <c r="D205" s="23">
        <v>4600</v>
      </c>
      <c r="E205" s="23">
        <v>20</v>
      </c>
      <c r="F205" s="24">
        <f t="shared" si="7"/>
        <v>92000</v>
      </c>
    </row>
    <row r="206" spans="1:258" thickBot="1" x14ac:dyDescent="0.25">
      <c r="A206" s="25" t="s">
        <v>363</v>
      </c>
      <c r="B206" s="22" t="s">
        <v>364</v>
      </c>
      <c r="C206" s="22" t="s">
        <v>235</v>
      </c>
      <c r="D206" s="23">
        <v>150</v>
      </c>
      <c r="E206" s="23">
        <v>27</v>
      </c>
      <c r="F206" s="24">
        <f t="shared" si="7"/>
        <v>4050</v>
      </c>
    </row>
    <row r="207" spans="1:258" thickBot="1" x14ac:dyDescent="0.25">
      <c r="A207" s="25" t="s">
        <v>365</v>
      </c>
      <c r="B207" s="22" t="s">
        <v>366</v>
      </c>
      <c r="C207" s="22" t="s">
        <v>23</v>
      </c>
      <c r="D207" s="23">
        <v>6200</v>
      </c>
      <c r="E207" s="23">
        <v>2.7</v>
      </c>
      <c r="F207" s="24">
        <f t="shared" si="7"/>
        <v>16740</v>
      </c>
    </row>
    <row r="208" spans="1:258" ht="24.75" thickBot="1" x14ac:dyDescent="0.25">
      <c r="A208" s="25" t="s">
        <v>367</v>
      </c>
      <c r="B208" s="22" t="s">
        <v>368</v>
      </c>
      <c r="C208" s="22" t="s">
        <v>23</v>
      </c>
      <c r="D208" s="23">
        <v>1000</v>
      </c>
      <c r="E208" s="23">
        <v>25</v>
      </c>
      <c r="F208" s="24">
        <f t="shared" si="7"/>
        <v>25000</v>
      </c>
    </row>
    <row r="209" spans="1:258" s="7" customFormat="1" thickBot="1" x14ac:dyDescent="0.25">
      <c r="A209" s="26"/>
      <c r="B209" s="27" t="s">
        <v>369</v>
      </c>
      <c r="C209" s="28"/>
      <c r="D209" s="29"/>
      <c r="E209" s="29"/>
      <c r="F209" s="30">
        <f>SUM(F203:F208)</f>
        <v>356640</v>
      </c>
      <c r="G209" s="8"/>
      <c r="H209" s="8"/>
      <c r="I209" s="8"/>
      <c r="J209" s="8"/>
      <c r="K209" s="8"/>
      <c r="L209" s="8"/>
      <c r="M209" s="8"/>
      <c r="N209" s="8"/>
      <c r="O209" s="8"/>
      <c r="P209" s="8"/>
      <c r="Q209" s="8"/>
      <c r="R209" s="8"/>
      <c r="S209" s="8"/>
      <c r="T209" s="8"/>
      <c r="U209" s="8"/>
      <c r="V209" s="8"/>
      <c r="W209" s="8"/>
      <c r="X209" s="8"/>
      <c r="Y209" s="8"/>
      <c r="Z209" s="8"/>
      <c r="AA209" s="8"/>
      <c r="AB209" s="8"/>
      <c r="AC209" s="8"/>
      <c r="IW209" s="9"/>
      <c r="IX209" s="10"/>
    </row>
    <row r="210" spans="1:258" s="7" customFormat="1" thickBot="1" x14ac:dyDescent="0.25">
      <c r="A210" s="26"/>
      <c r="B210" s="27" t="s">
        <v>370</v>
      </c>
      <c r="C210" s="28"/>
      <c r="D210" s="29"/>
      <c r="E210" s="31">
        <v>0</v>
      </c>
      <c r="F210" s="30">
        <f>(F209*E210)</f>
        <v>0</v>
      </c>
      <c r="G210" s="8"/>
      <c r="H210" s="8"/>
      <c r="I210" s="8"/>
      <c r="J210" s="8"/>
      <c r="K210" s="8"/>
      <c r="L210" s="8"/>
      <c r="M210" s="8"/>
      <c r="N210" s="8"/>
      <c r="O210" s="8"/>
      <c r="P210" s="8"/>
      <c r="Q210" s="8"/>
      <c r="R210" s="8"/>
      <c r="S210" s="8"/>
      <c r="T210" s="8"/>
      <c r="U210" s="8"/>
      <c r="V210" s="8"/>
      <c r="W210" s="8"/>
      <c r="X210" s="8"/>
      <c r="Y210" s="8"/>
      <c r="Z210" s="8"/>
      <c r="AA210" s="8"/>
      <c r="AB210" s="8"/>
      <c r="AC210" s="8"/>
      <c r="IW210" s="9"/>
      <c r="IX210" s="10"/>
    </row>
    <row r="211" spans="1:258" s="7" customFormat="1" thickBot="1" x14ac:dyDescent="0.25">
      <c r="A211" s="32"/>
      <c r="B211" s="27" t="s">
        <v>371</v>
      </c>
      <c r="C211" s="28"/>
      <c r="D211" s="29"/>
      <c r="E211" s="29"/>
      <c r="F211" s="30">
        <f>(F209-F210)</f>
        <v>356640</v>
      </c>
      <c r="G211" s="8"/>
      <c r="H211" s="8"/>
      <c r="I211" s="8"/>
      <c r="J211" s="8"/>
      <c r="K211" s="8"/>
      <c r="L211" s="8"/>
      <c r="M211" s="8"/>
      <c r="N211" s="8"/>
      <c r="O211" s="8"/>
      <c r="P211" s="8"/>
      <c r="Q211" s="8"/>
      <c r="R211" s="8"/>
      <c r="S211" s="8"/>
      <c r="T211" s="8"/>
      <c r="U211" s="8"/>
      <c r="V211" s="8"/>
      <c r="W211" s="8"/>
      <c r="X211" s="8"/>
      <c r="Y211" s="8"/>
      <c r="Z211" s="8"/>
      <c r="AA211" s="8"/>
      <c r="AB211" s="8"/>
      <c r="AC211" s="8"/>
      <c r="IW211" s="9"/>
      <c r="IX211" s="10"/>
    </row>
    <row r="212" spans="1:258" thickBot="1" x14ac:dyDescent="0.25">
      <c r="A212" s="21" t="s">
        <v>372</v>
      </c>
      <c r="B212" s="22" t="s">
        <v>373</v>
      </c>
      <c r="C212" s="22"/>
      <c r="D212" s="23"/>
      <c r="E212" s="23"/>
      <c r="F212" s="24"/>
    </row>
    <row r="213" spans="1:258" ht="24.75" thickBot="1" x14ac:dyDescent="0.25">
      <c r="A213" s="25" t="s">
        <v>374</v>
      </c>
      <c r="B213" s="22" t="s">
        <v>375</v>
      </c>
      <c r="C213" s="22" t="s">
        <v>235</v>
      </c>
      <c r="D213" s="23">
        <v>1580</v>
      </c>
      <c r="E213" s="23">
        <v>122</v>
      </c>
      <c r="F213" s="24">
        <f>E213*D213</f>
        <v>192760</v>
      </c>
    </row>
    <row r="214" spans="1:258" ht="36.75" thickBot="1" x14ac:dyDescent="0.25">
      <c r="A214" s="25" t="s">
        <v>376</v>
      </c>
      <c r="B214" s="22" t="s">
        <v>377</v>
      </c>
      <c r="C214" s="22" t="s">
        <v>235</v>
      </c>
      <c r="D214" s="23">
        <v>4050</v>
      </c>
      <c r="E214" s="23">
        <v>60</v>
      </c>
      <c r="F214" s="24">
        <f>E214*D214</f>
        <v>243000</v>
      </c>
    </row>
    <row r="215" spans="1:258" s="7" customFormat="1" thickBot="1" x14ac:dyDescent="0.25">
      <c r="A215" s="26"/>
      <c r="B215" s="27" t="s">
        <v>378</v>
      </c>
      <c r="C215" s="28"/>
      <c r="D215" s="29"/>
      <c r="E215" s="29"/>
      <c r="F215" s="30">
        <f>SUM(F213:F214)</f>
        <v>435760</v>
      </c>
      <c r="G215" s="8"/>
      <c r="H215" s="8"/>
      <c r="I215" s="8"/>
      <c r="J215" s="8"/>
      <c r="K215" s="8"/>
      <c r="L215" s="8"/>
      <c r="M215" s="8"/>
      <c r="N215" s="8"/>
      <c r="O215" s="8"/>
      <c r="P215" s="8"/>
      <c r="Q215" s="8"/>
      <c r="R215" s="8"/>
      <c r="S215" s="8"/>
      <c r="T215" s="8"/>
      <c r="U215" s="8"/>
      <c r="V215" s="8"/>
      <c r="W215" s="8"/>
      <c r="X215" s="8"/>
      <c r="Y215" s="8"/>
      <c r="Z215" s="8"/>
      <c r="AA215" s="8"/>
      <c r="AB215" s="8"/>
      <c r="AC215" s="8"/>
      <c r="IW215" s="9"/>
      <c r="IX215" s="10"/>
    </row>
    <row r="216" spans="1:258" s="7" customFormat="1" thickBot="1" x14ac:dyDescent="0.25">
      <c r="A216" s="26"/>
      <c r="B216" s="27" t="s">
        <v>379</v>
      </c>
      <c r="C216" s="28"/>
      <c r="D216" s="29"/>
      <c r="E216" s="31">
        <v>0</v>
      </c>
      <c r="F216" s="30">
        <f>(F215*E216)</f>
        <v>0</v>
      </c>
      <c r="G216" s="8"/>
      <c r="H216" s="8"/>
      <c r="I216" s="8"/>
      <c r="J216" s="8"/>
      <c r="K216" s="8"/>
      <c r="L216" s="8"/>
      <c r="M216" s="8"/>
      <c r="N216" s="8"/>
      <c r="O216" s="8"/>
      <c r="P216" s="8"/>
      <c r="Q216" s="8"/>
      <c r="R216" s="8"/>
      <c r="S216" s="8"/>
      <c r="T216" s="8"/>
      <c r="U216" s="8"/>
      <c r="V216" s="8"/>
      <c r="W216" s="8"/>
      <c r="X216" s="8"/>
      <c r="Y216" s="8"/>
      <c r="Z216" s="8"/>
      <c r="AA216" s="8"/>
      <c r="AB216" s="8"/>
      <c r="AC216" s="8"/>
      <c r="IW216" s="9"/>
      <c r="IX216" s="10"/>
    </row>
    <row r="217" spans="1:258" s="7" customFormat="1" thickBot="1" x14ac:dyDescent="0.25">
      <c r="A217" s="32"/>
      <c r="B217" s="27" t="s">
        <v>380</v>
      </c>
      <c r="C217" s="28"/>
      <c r="D217" s="29"/>
      <c r="E217" s="29"/>
      <c r="F217" s="30">
        <f>(F215-F216)</f>
        <v>435760</v>
      </c>
      <c r="G217" s="8"/>
      <c r="H217" s="8"/>
      <c r="I217" s="8"/>
      <c r="J217" s="8"/>
      <c r="K217" s="8"/>
      <c r="L217" s="8"/>
      <c r="M217" s="8"/>
      <c r="N217" s="8"/>
      <c r="O217" s="8"/>
      <c r="P217" s="8"/>
      <c r="Q217" s="8"/>
      <c r="R217" s="8"/>
      <c r="S217" s="8"/>
      <c r="T217" s="8"/>
      <c r="U217" s="8"/>
      <c r="V217" s="8"/>
      <c r="W217" s="8"/>
      <c r="X217" s="8"/>
      <c r="Y217" s="8"/>
      <c r="Z217" s="8"/>
      <c r="AA217" s="8"/>
      <c r="AB217" s="8"/>
      <c r="AC217" s="8"/>
      <c r="IW217" s="9"/>
      <c r="IX217" s="10"/>
    </row>
    <row r="218" spans="1:258" thickBot="1" x14ac:dyDescent="0.25">
      <c r="A218" s="21" t="s">
        <v>381</v>
      </c>
      <c r="B218" s="22" t="s">
        <v>382</v>
      </c>
      <c r="C218" s="22"/>
      <c r="D218" s="23"/>
      <c r="E218" s="23"/>
      <c r="F218" s="24"/>
    </row>
    <row r="219" spans="1:258" thickBot="1" x14ac:dyDescent="0.25">
      <c r="A219" s="25" t="s">
        <v>383</v>
      </c>
      <c r="B219" s="22" t="s">
        <v>384</v>
      </c>
      <c r="C219" s="22" t="s">
        <v>23</v>
      </c>
      <c r="D219" s="23">
        <v>7150</v>
      </c>
      <c r="E219" s="23">
        <v>18</v>
      </c>
      <c r="F219" s="24">
        <f>E219*D219</f>
        <v>128700</v>
      </c>
    </row>
    <row r="220" spans="1:258" thickBot="1" x14ac:dyDescent="0.25">
      <c r="A220" s="25" t="s">
        <v>385</v>
      </c>
      <c r="B220" s="22" t="s">
        <v>386</v>
      </c>
      <c r="C220" s="22" t="s">
        <v>23</v>
      </c>
      <c r="D220" s="23">
        <v>7150</v>
      </c>
      <c r="E220" s="23">
        <v>9</v>
      </c>
      <c r="F220" s="24">
        <f>E220*D220</f>
        <v>64350</v>
      </c>
    </row>
    <row r="221" spans="1:258" s="7" customFormat="1" thickBot="1" x14ac:dyDescent="0.25">
      <c r="A221" s="26"/>
      <c r="B221" s="27" t="s">
        <v>387</v>
      </c>
      <c r="C221" s="28"/>
      <c r="D221" s="29"/>
      <c r="E221" s="29"/>
      <c r="F221" s="30">
        <f>SUM(F219:F220)</f>
        <v>193050</v>
      </c>
      <c r="G221" s="8"/>
      <c r="H221" s="8"/>
      <c r="I221" s="8"/>
      <c r="J221" s="8"/>
      <c r="K221" s="8"/>
      <c r="L221" s="8"/>
      <c r="M221" s="8"/>
      <c r="N221" s="8"/>
      <c r="O221" s="8"/>
      <c r="P221" s="8"/>
      <c r="Q221" s="8"/>
      <c r="R221" s="8"/>
      <c r="S221" s="8"/>
      <c r="T221" s="8"/>
      <c r="U221" s="8"/>
      <c r="V221" s="8"/>
      <c r="W221" s="8"/>
      <c r="X221" s="8"/>
      <c r="Y221" s="8"/>
      <c r="Z221" s="8"/>
      <c r="AA221" s="8"/>
      <c r="AB221" s="8"/>
      <c r="AC221" s="8"/>
      <c r="IW221" s="9"/>
      <c r="IX221" s="10"/>
    </row>
    <row r="222" spans="1:258" s="7" customFormat="1" thickBot="1" x14ac:dyDescent="0.25">
      <c r="A222" s="26"/>
      <c r="B222" s="27" t="s">
        <v>388</v>
      </c>
      <c r="C222" s="28"/>
      <c r="D222" s="29"/>
      <c r="E222" s="31">
        <v>0</v>
      </c>
      <c r="F222" s="30">
        <f>(F221*E222)</f>
        <v>0</v>
      </c>
      <c r="G222" s="8"/>
      <c r="H222" s="8"/>
      <c r="I222" s="8"/>
      <c r="J222" s="8"/>
      <c r="K222" s="8"/>
      <c r="L222" s="8"/>
      <c r="M222" s="8"/>
      <c r="N222" s="8"/>
      <c r="O222" s="8"/>
      <c r="P222" s="8"/>
      <c r="Q222" s="8"/>
      <c r="R222" s="8"/>
      <c r="S222" s="8"/>
      <c r="T222" s="8"/>
      <c r="U222" s="8"/>
      <c r="V222" s="8"/>
      <c r="W222" s="8"/>
      <c r="X222" s="8"/>
      <c r="Y222" s="8"/>
      <c r="Z222" s="8"/>
      <c r="AA222" s="8"/>
      <c r="AB222" s="8"/>
      <c r="AC222" s="8"/>
      <c r="IW222" s="9"/>
      <c r="IX222" s="10"/>
    </row>
    <row r="223" spans="1:258" s="7" customFormat="1" thickBot="1" x14ac:dyDescent="0.25">
      <c r="A223" s="32"/>
      <c r="B223" s="27" t="s">
        <v>389</v>
      </c>
      <c r="C223" s="28"/>
      <c r="D223" s="29"/>
      <c r="E223" s="29"/>
      <c r="F223" s="30">
        <f>(F221-F222)</f>
        <v>193050</v>
      </c>
      <c r="G223" s="8"/>
      <c r="H223" s="8"/>
      <c r="I223" s="8"/>
      <c r="J223" s="8"/>
      <c r="K223" s="8"/>
      <c r="L223" s="8"/>
      <c r="M223" s="8"/>
      <c r="N223" s="8"/>
      <c r="O223" s="8"/>
      <c r="P223" s="8"/>
      <c r="Q223" s="8"/>
      <c r="R223" s="8"/>
      <c r="S223" s="8"/>
      <c r="T223" s="8"/>
      <c r="U223" s="8"/>
      <c r="V223" s="8"/>
      <c r="W223" s="8"/>
      <c r="X223" s="8"/>
      <c r="Y223" s="8"/>
      <c r="Z223" s="8"/>
      <c r="AA223" s="8"/>
      <c r="AB223" s="8"/>
      <c r="AC223" s="8"/>
      <c r="IW223" s="9"/>
      <c r="IX223" s="10"/>
    </row>
    <row r="224" spans="1:258" thickBot="1" x14ac:dyDescent="0.25">
      <c r="A224" s="21" t="s">
        <v>390</v>
      </c>
      <c r="B224" s="22" t="s">
        <v>391</v>
      </c>
      <c r="C224" s="22"/>
      <c r="D224" s="23"/>
      <c r="E224" s="23"/>
      <c r="F224" s="24"/>
    </row>
    <row r="225" spans="1:258" thickBot="1" x14ac:dyDescent="0.25">
      <c r="A225" s="25" t="s">
        <v>392</v>
      </c>
      <c r="B225" s="22" t="s">
        <v>393</v>
      </c>
      <c r="C225" s="22" t="s">
        <v>38</v>
      </c>
      <c r="D225" s="23">
        <v>5</v>
      </c>
      <c r="E225" s="23">
        <v>332.6</v>
      </c>
      <c r="F225" s="24">
        <f t="shared" ref="F225:F232" si="8">E225*D225</f>
        <v>1663</v>
      </c>
    </row>
    <row r="226" spans="1:258" thickBot="1" x14ac:dyDescent="0.25">
      <c r="A226" s="25" t="s">
        <v>394</v>
      </c>
      <c r="B226" s="22" t="s">
        <v>395</v>
      </c>
      <c r="C226" s="22" t="s">
        <v>38</v>
      </c>
      <c r="D226" s="23">
        <v>65</v>
      </c>
      <c r="E226" s="23">
        <v>447.9</v>
      </c>
      <c r="F226" s="24">
        <f t="shared" si="8"/>
        <v>29113.5</v>
      </c>
    </row>
    <row r="227" spans="1:258" ht="24.75" thickBot="1" x14ac:dyDescent="0.25">
      <c r="A227" s="25" t="s">
        <v>396</v>
      </c>
      <c r="B227" s="22" t="s">
        <v>397</v>
      </c>
      <c r="C227" s="22" t="s">
        <v>79</v>
      </c>
      <c r="D227" s="23">
        <v>2</v>
      </c>
      <c r="E227" s="23">
        <v>5558.8</v>
      </c>
      <c r="F227" s="24">
        <f t="shared" si="8"/>
        <v>11117.6</v>
      </c>
    </row>
    <row r="228" spans="1:258" ht="24.75" thickBot="1" x14ac:dyDescent="0.25">
      <c r="A228" s="25" t="s">
        <v>398</v>
      </c>
      <c r="B228" s="22" t="s">
        <v>399</v>
      </c>
      <c r="C228" s="22" t="s">
        <v>79</v>
      </c>
      <c r="D228" s="23">
        <v>2</v>
      </c>
      <c r="E228" s="23">
        <v>5600</v>
      </c>
      <c r="F228" s="24">
        <f t="shared" si="8"/>
        <v>11200</v>
      </c>
    </row>
    <row r="229" spans="1:258" ht="36.75" thickBot="1" x14ac:dyDescent="0.25">
      <c r="A229" s="25" t="s">
        <v>400</v>
      </c>
      <c r="B229" s="22" t="s">
        <v>401</v>
      </c>
      <c r="C229" s="22" t="s">
        <v>90</v>
      </c>
      <c r="D229" s="23">
        <v>2</v>
      </c>
      <c r="E229" s="23">
        <v>1775</v>
      </c>
      <c r="F229" s="24">
        <f t="shared" si="8"/>
        <v>3550</v>
      </c>
    </row>
    <row r="230" spans="1:258" ht="24.75" thickBot="1" x14ac:dyDescent="0.25">
      <c r="A230" s="25" t="s">
        <v>402</v>
      </c>
      <c r="B230" s="22" t="s">
        <v>403</v>
      </c>
      <c r="C230" s="22" t="s">
        <v>90</v>
      </c>
      <c r="D230" s="23">
        <v>3</v>
      </c>
      <c r="E230" s="23">
        <v>1597.2</v>
      </c>
      <c r="F230" s="24">
        <f t="shared" si="8"/>
        <v>4791.6000000000004</v>
      </c>
    </row>
    <row r="231" spans="1:258" ht="36.75" thickBot="1" x14ac:dyDescent="0.25">
      <c r="A231" s="25" t="s">
        <v>404</v>
      </c>
      <c r="B231" s="22" t="s">
        <v>405</v>
      </c>
      <c r="C231" s="22" t="s">
        <v>90</v>
      </c>
      <c r="D231" s="23">
        <v>2</v>
      </c>
      <c r="E231" s="23">
        <v>1597.2</v>
      </c>
      <c r="F231" s="24">
        <f t="shared" si="8"/>
        <v>3194.4</v>
      </c>
    </row>
    <row r="232" spans="1:258" thickBot="1" x14ac:dyDescent="0.25">
      <c r="A232" s="25" t="s">
        <v>406</v>
      </c>
      <c r="B232" s="22" t="s">
        <v>407</v>
      </c>
      <c r="C232" s="22" t="s">
        <v>23</v>
      </c>
      <c r="D232" s="23">
        <v>120</v>
      </c>
      <c r="E232" s="23">
        <v>184.8</v>
      </c>
      <c r="F232" s="24">
        <f t="shared" si="8"/>
        <v>22176</v>
      </c>
    </row>
    <row r="233" spans="1:258" s="7" customFormat="1" thickBot="1" x14ac:dyDescent="0.25">
      <c r="A233" s="26"/>
      <c r="B233" s="27" t="s">
        <v>408</v>
      </c>
      <c r="C233" s="28"/>
      <c r="D233" s="29"/>
      <c r="E233" s="29"/>
      <c r="F233" s="30">
        <f>SUM(F225:F232)</f>
        <v>86806.1</v>
      </c>
      <c r="G233" s="8"/>
      <c r="H233" s="8"/>
      <c r="I233" s="8"/>
      <c r="J233" s="8"/>
      <c r="K233" s="8"/>
      <c r="L233" s="8"/>
      <c r="M233" s="8"/>
      <c r="N233" s="8"/>
      <c r="O233" s="8"/>
      <c r="P233" s="8"/>
      <c r="Q233" s="8"/>
      <c r="R233" s="8"/>
      <c r="S233" s="8"/>
      <c r="T233" s="8"/>
      <c r="U233" s="8"/>
      <c r="V233" s="8"/>
      <c r="W233" s="8"/>
      <c r="X233" s="8"/>
      <c r="Y233" s="8"/>
      <c r="Z233" s="8"/>
      <c r="AA233" s="8"/>
      <c r="AB233" s="8"/>
      <c r="AC233" s="8"/>
      <c r="IW233" s="9"/>
      <c r="IX233" s="10"/>
    </row>
    <row r="234" spans="1:258" s="7" customFormat="1" thickBot="1" x14ac:dyDescent="0.25">
      <c r="A234" s="26"/>
      <c r="B234" s="27" t="s">
        <v>409</v>
      </c>
      <c r="C234" s="28"/>
      <c r="D234" s="29"/>
      <c r="E234" s="31">
        <v>0</v>
      </c>
      <c r="F234" s="30">
        <f>(F233*E234)</f>
        <v>0</v>
      </c>
      <c r="G234" s="8"/>
      <c r="H234" s="8"/>
      <c r="I234" s="8"/>
      <c r="J234" s="8"/>
      <c r="K234" s="8"/>
      <c r="L234" s="8"/>
      <c r="M234" s="8"/>
      <c r="N234" s="8"/>
      <c r="O234" s="8"/>
      <c r="P234" s="8"/>
      <c r="Q234" s="8"/>
      <c r="R234" s="8"/>
      <c r="S234" s="8"/>
      <c r="T234" s="8"/>
      <c r="U234" s="8"/>
      <c r="V234" s="8"/>
      <c r="W234" s="8"/>
      <c r="X234" s="8"/>
      <c r="Y234" s="8"/>
      <c r="Z234" s="8"/>
      <c r="AA234" s="8"/>
      <c r="AB234" s="8"/>
      <c r="AC234" s="8"/>
      <c r="IW234" s="9"/>
      <c r="IX234" s="10"/>
    </row>
    <row r="235" spans="1:258" s="7" customFormat="1" thickBot="1" x14ac:dyDescent="0.25">
      <c r="A235" s="32"/>
      <c r="B235" s="27" t="s">
        <v>410</v>
      </c>
      <c r="C235" s="28"/>
      <c r="D235" s="29"/>
      <c r="E235" s="29"/>
      <c r="F235" s="30">
        <f>(F233-F234)</f>
        <v>86806.1</v>
      </c>
      <c r="G235" s="8"/>
      <c r="H235" s="8"/>
      <c r="I235" s="8"/>
      <c r="J235" s="8"/>
      <c r="K235" s="8"/>
      <c r="L235" s="8"/>
      <c r="M235" s="8"/>
      <c r="N235" s="8"/>
      <c r="O235" s="8"/>
      <c r="P235" s="8"/>
      <c r="Q235" s="8"/>
      <c r="R235" s="8"/>
      <c r="S235" s="8"/>
      <c r="T235" s="8"/>
      <c r="U235" s="8"/>
      <c r="V235" s="8"/>
      <c r="W235" s="8"/>
      <c r="X235" s="8"/>
      <c r="Y235" s="8"/>
      <c r="Z235" s="8"/>
      <c r="AA235" s="8"/>
      <c r="AB235" s="8"/>
      <c r="AC235" s="8"/>
      <c r="IW235" s="9"/>
      <c r="IX235" s="10"/>
    </row>
    <row r="236" spans="1:258" thickBot="1" x14ac:dyDescent="0.25">
      <c r="A236" s="21" t="s">
        <v>411</v>
      </c>
      <c r="B236" s="22" t="s">
        <v>412</v>
      </c>
      <c r="C236" s="22"/>
      <c r="D236" s="23"/>
      <c r="E236" s="23"/>
      <c r="F236" s="24"/>
    </row>
    <row r="237" spans="1:258" thickBot="1" x14ac:dyDescent="0.25">
      <c r="A237" s="25" t="s">
        <v>413</v>
      </c>
      <c r="B237" s="22" t="s">
        <v>414</v>
      </c>
      <c r="C237" s="22" t="s">
        <v>90</v>
      </c>
      <c r="D237" s="23">
        <v>10</v>
      </c>
      <c r="E237" s="23">
        <v>174.2</v>
      </c>
      <c r="F237" s="24">
        <f>E237*D237</f>
        <v>1742</v>
      </c>
    </row>
    <row r="238" spans="1:258" thickBot="1" x14ac:dyDescent="0.25">
      <c r="A238" s="25" t="s">
        <v>415</v>
      </c>
      <c r="B238" s="22" t="s">
        <v>416</v>
      </c>
      <c r="C238" s="22" t="s">
        <v>90</v>
      </c>
      <c r="D238" s="23">
        <v>17</v>
      </c>
      <c r="E238" s="23">
        <v>135.5</v>
      </c>
      <c r="F238" s="24">
        <f>E238*D238</f>
        <v>2303.5</v>
      </c>
    </row>
    <row r="239" spans="1:258" thickBot="1" x14ac:dyDescent="0.25">
      <c r="A239" s="25" t="s">
        <v>417</v>
      </c>
      <c r="B239" s="22" t="s">
        <v>418</v>
      </c>
      <c r="C239" s="22" t="s">
        <v>38</v>
      </c>
      <c r="D239" s="23">
        <v>210</v>
      </c>
      <c r="E239" s="23">
        <v>2.77</v>
      </c>
      <c r="F239" s="24">
        <f>E239*D239</f>
        <v>581.70000000000005</v>
      </c>
    </row>
    <row r="240" spans="1:258" ht="24.75" thickBot="1" x14ac:dyDescent="0.25">
      <c r="A240" s="25" t="s">
        <v>419</v>
      </c>
      <c r="B240" s="22" t="s">
        <v>420</v>
      </c>
      <c r="C240" s="22" t="s">
        <v>23</v>
      </c>
      <c r="D240" s="23">
        <v>10</v>
      </c>
      <c r="E240" s="23">
        <v>23.51</v>
      </c>
      <c r="F240" s="24">
        <f>E240*D240</f>
        <v>235.10000000000002</v>
      </c>
    </row>
    <row r="241" spans="1:258" s="7" customFormat="1" thickBot="1" x14ac:dyDescent="0.25">
      <c r="A241" s="26"/>
      <c r="B241" s="27" t="s">
        <v>421</v>
      </c>
      <c r="C241" s="28"/>
      <c r="D241" s="29"/>
      <c r="E241" s="29"/>
      <c r="F241" s="30">
        <f>SUM(F237:F240)</f>
        <v>4862.3</v>
      </c>
      <c r="G241" s="8"/>
      <c r="H241" s="8"/>
      <c r="I241" s="8"/>
      <c r="J241" s="8"/>
      <c r="K241" s="8"/>
      <c r="L241" s="8"/>
      <c r="M241" s="8"/>
      <c r="N241" s="8"/>
      <c r="O241" s="8"/>
      <c r="P241" s="8"/>
      <c r="Q241" s="8"/>
      <c r="R241" s="8"/>
      <c r="S241" s="8"/>
      <c r="T241" s="8"/>
      <c r="U241" s="8"/>
      <c r="V241" s="8"/>
      <c r="W241" s="8"/>
      <c r="X241" s="8"/>
      <c r="Y241" s="8"/>
      <c r="Z241" s="8"/>
      <c r="AA241" s="8"/>
      <c r="AB241" s="8"/>
      <c r="AC241" s="8"/>
      <c r="IW241" s="9"/>
      <c r="IX241" s="10"/>
    </row>
    <row r="242" spans="1:258" s="7" customFormat="1" thickBot="1" x14ac:dyDescent="0.25">
      <c r="A242" s="26"/>
      <c r="B242" s="27" t="s">
        <v>422</v>
      </c>
      <c r="C242" s="28"/>
      <c r="D242" s="29"/>
      <c r="E242" s="31">
        <v>0</v>
      </c>
      <c r="F242" s="30">
        <f>(F241*E242)</f>
        <v>0</v>
      </c>
      <c r="G242" s="8"/>
      <c r="H242" s="8"/>
      <c r="I242" s="8"/>
      <c r="J242" s="8"/>
      <c r="K242" s="8"/>
      <c r="L242" s="8"/>
      <c r="M242" s="8"/>
      <c r="N242" s="8"/>
      <c r="O242" s="8"/>
      <c r="P242" s="8"/>
      <c r="Q242" s="8"/>
      <c r="R242" s="8"/>
      <c r="S242" s="8"/>
      <c r="T242" s="8"/>
      <c r="U242" s="8"/>
      <c r="V242" s="8"/>
      <c r="W242" s="8"/>
      <c r="X242" s="8"/>
      <c r="Y242" s="8"/>
      <c r="Z242" s="8"/>
      <c r="AA242" s="8"/>
      <c r="AB242" s="8"/>
      <c r="AC242" s="8"/>
      <c r="IW242" s="9"/>
      <c r="IX242" s="10"/>
    </row>
    <row r="243" spans="1:258" s="7" customFormat="1" thickBot="1" x14ac:dyDescent="0.25">
      <c r="A243" s="32"/>
      <c r="B243" s="27" t="s">
        <v>423</v>
      </c>
      <c r="C243" s="28"/>
      <c r="D243" s="29"/>
      <c r="E243" s="29"/>
      <c r="F243" s="30">
        <f>(F241-F242)</f>
        <v>4862.3</v>
      </c>
      <c r="G243" s="8"/>
      <c r="H243" s="8"/>
      <c r="I243" s="8"/>
      <c r="J243" s="8"/>
      <c r="K243" s="8"/>
      <c r="L243" s="8"/>
      <c r="M243" s="8"/>
      <c r="N243" s="8"/>
      <c r="O243" s="8"/>
      <c r="P243" s="8"/>
      <c r="Q243" s="8"/>
      <c r="R243" s="8"/>
      <c r="S243" s="8"/>
      <c r="T243" s="8"/>
      <c r="U243" s="8"/>
      <c r="V243" s="8"/>
      <c r="W243" s="8"/>
      <c r="X243" s="8"/>
      <c r="Y243" s="8"/>
      <c r="Z243" s="8"/>
      <c r="AA243" s="8"/>
      <c r="AB243" s="8"/>
      <c r="AC243" s="8"/>
      <c r="IW243" s="9"/>
      <c r="IX243" s="10"/>
    </row>
    <row r="244" spans="1:258" s="7" customFormat="1" thickBot="1" x14ac:dyDescent="0.25">
      <c r="A244" s="26"/>
      <c r="B244" s="33" t="s">
        <v>424</v>
      </c>
      <c r="C244" s="28"/>
      <c r="D244" s="29"/>
      <c r="E244" s="29"/>
      <c r="F244" s="30">
        <f>SUM(F201,F211,F217,F223,F235,F243)</f>
        <v>1219489.4000000001</v>
      </c>
      <c r="G244" s="8"/>
      <c r="H244" s="8"/>
      <c r="I244" s="8"/>
      <c r="J244" s="8"/>
      <c r="K244" s="8"/>
      <c r="L244" s="8"/>
      <c r="M244" s="8"/>
      <c r="N244" s="8"/>
      <c r="O244" s="8"/>
      <c r="P244" s="8"/>
      <c r="Q244" s="8"/>
      <c r="R244" s="8"/>
      <c r="S244" s="8"/>
      <c r="T244" s="8"/>
      <c r="U244" s="8"/>
      <c r="V244" s="8"/>
      <c r="W244" s="8"/>
      <c r="X244" s="8"/>
      <c r="Y244" s="8"/>
      <c r="Z244" s="8"/>
      <c r="AA244" s="8"/>
      <c r="AB244" s="8"/>
      <c r="AC244" s="8"/>
      <c r="IW244" s="9"/>
      <c r="IX244" s="10"/>
    </row>
    <row r="245" spans="1:258" s="7" customFormat="1" thickBot="1" x14ac:dyDescent="0.25">
      <c r="A245" s="26"/>
      <c r="B245" s="33" t="s">
        <v>425</v>
      </c>
      <c r="C245" s="28"/>
      <c r="D245" s="29"/>
      <c r="E245" s="31">
        <v>0</v>
      </c>
      <c r="F245" s="30">
        <f>(F244*E245)</f>
        <v>0</v>
      </c>
      <c r="G245" s="8"/>
      <c r="H245" s="8"/>
      <c r="I245" s="8"/>
      <c r="J245" s="8"/>
      <c r="K245" s="8"/>
      <c r="L245" s="8"/>
      <c r="M245" s="8"/>
      <c r="N245" s="8"/>
      <c r="O245" s="8"/>
      <c r="P245" s="8"/>
      <c r="Q245" s="8"/>
      <c r="R245" s="8"/>
      <c r="S245" s="8"/>
      <c r="T245" s="8"/>
      <c r="U245" s="8"/>
      <c r="V245" s="8"/>
      <c r="W245" s="8"/>
      <c r="X245" s="8"/>
      <c r="Y245" s="8"/>
      <c r="Z245" s="8"/>
      <c r="AA245" s="8"/>
      <c r="AB245" s="8"/>
      <c r="AC245" s="8"/>
      <c r="IW245" s="9"/>
      <c r="IX245" s="10"/>
    </row>
    <row r="246" spans="1:258" s="7" customFormat="1" thickBot="1" x14ac:dyDescent="0.25">
      <c r="A246" s="32"/>
      <c r="B246" s="33" t="s">
        <v>426</v>
      </c>
      <c r="C246" s="28"/>
      <c r="D246" s="29"/>
      <c r="E246" s="29"/>
      <c r="F246" s="30">
        <f>(F244-F245)</f>
        <v>1219489.4000000001</v>
      </c>
      <c r="G246" s="8"/>
      <c r="H246" s="8"/>
      <c r="I246" s="8"/>
      <c r="J246" s="8"/>
      <c r="K246" s="8"/>
      <c r="L246" s="8"/>
      <c r="M246" s="8"/>
      <c r="N246" s="8"/>
      <c r="O246" s="8"/>
      <c r="P246" s="8"/>
      <c r="Q246" s="8"/>
      <c r="R246" s="8"/>
      <c r="S246" s="8"/>
      <c r="T246" s="8"/>
      <c r="U246" s="8"/>
      <c r="V246" s="8"/>
      <c r="W246" s="8"/>
      <c r="X246" s="8"/>
      <c r="Y246" s="8"/>
      <c r="Z246" s="8"/>
      <c r="AA246" s="8"/>
      <c r="AB246" s="8"/>
      <c r="AC246" s="8"/>
      <c r="IW246" s="9"/>
      <c r="IX246" s="10"/>
    </row>
    <row r="247" spans="1:258" thickBot="1" x14ac:dyDescent="0.25">
      <c r="A247" s="21" t="s">
        <v>427</v>
      </c>
      <c r="B247" s="22" t="s">
        <v>428</v>
      </c>
      <c r="C247" s="22"/>
      <c r="D247" s="23"/>
      <c r="E247" s="23"/>
      <c r="F247" s="24"/>
    </row>
    <row r="248" spans="1:258" thickBot="1" x14ac:dyDescent="0.25">
      <c r="A248" s="21" t="s">
        <v>429</v>
      </c>
      <c r="B248" s="22" t="s">
        <v>430</v>
      </c>
      <c r="C248" s="22"/>
      <c r="D248" s="23"/>
      <c r="E248" s="23"/>
      <c r="F248" s="24"/>
    </row>
    <row r="249" spans="1:258" thickBot="1" x14ac:dyDescent="0.25">
      <c r="A249" s="25" t="s">
        <v>431</v>
      </c>
      <c r="B249" s="22" t="s">
        <v>432</v>
      </c>
      <c r="C249" s="22" t="s">
        <v>23</v>
      </c>
      <c r="D249" s="23">
        <v>6200</v>
      </c>
      <c r="E249" s="23">
        <v>50</v>
      </c>
      <c r="F249" s="24">
        <f>E249*D249</f>
        <v>310000</v>
      </c>
    </row>
    <row r="250" spans="1:258" s="7" customFormat="1" thickBot="1" x14ac:dyDescent="0.25">
      <c r="A250" s="26"/>
      <c r="B250" s="27" t="s">
        <v>433</v>
      </c>
      <c r="C250" s="28"/>
      <c r="D250" s="29"/>
      <c r="E250" s="29"/>
      <c r="F250" s="30">
        <f>SUM(F249:F249)</f>
        <v>310000</v>
      </c>
      <c r="G250" s="8"/>
      <c r="H250" s="8"/>
      <c r="I250" s="8"/>
      <c r="J250" s="8"/>
      <c r="K250" s="8"/>
      <c r="L250" s="8"/>
      <c r="M250" s="8"/>
      <c r="N250" s="8"/>
      <c r="O250" s="8"/>
      <c r="P250" s="8"/>
      <c r="Q250" s="8"/>
      <c r="R250" s="8"/>
      <c r="S250" s="8"/>
      <c r="T250" s="8"/>
      <c r="U250" s="8"/>
      <c r="V250" s="8"/>
      <c r="W250" s="8"/>
      <c r="X250" s="8"/>
      <c r="Y250" s="8"/>
      <c r="Z250" s="8"/>
      <c r="AA250" s="8"/>
      <c r="AB250" s="8"/>
      <c r="AC250" s="8"/>
      <c r="IW250" s="9"/>
      <c r="IX250" s="10"/>
    </row>
    <row r="251" spans="1:258" s="7" customFormat="1" thickBot="1" x14ac:dyDescent="0.25">
      <c r="A251" s="26"/>
      <c r="B251" s="27" t="s">
        <v>434</v>
      </c>
      <c r="C251" s="28"/>
      <c r="D251" s="29"/>
      <c r="E251" s="31">
        <v>0</v>
      </c>
      <c r="F251" s="30">
        <f>(F250*E251)</f>
        <v>0</v>
      </c>
      <c r="G251" s="8"/>
      <c r="H251" s="8"/>
      <c r="I251" s="8"/>
      <c r="J251" s="8"/>
      <c r="K251" s="8"/>
      <c r="L251" s="8"/>
      <c r="M251" s="8"/>
      <c r="N251" s="8"/>
      <c r="O251" s="8"/>
      <c r="P251" s="8"/>
      <c r="Q251" s="8"/>
      <c r="R251" s="8"/>
      <c r="S251" s="8"/>
      <c r="T251" s="8"/>
      <c r="U251" s="8"/>
      <c r="V251" s="8"/>
      <c r="W251" s="8"/>
      <c r="X251" s="8"/>
      <c r="Y251" s="8"/>
      <c r="Z251" s="8"/>
      <c r="AA251" s="8"/>
      <c r="AB251" s="8"/>
      <c r="AC251" s="8"/>
      <c r="IW251" s="9"/>
      <c r="IX251" s="10"/>
    </row>
    <row r="252" spans="1:258" s="7" customFormat="1" thickBot="1" x14ac:dyDescent="0.25">
      <c r="A252" s="32"/>
      <c r="B252" s="27" t="s">
        <v>435</v>
      </c>
      <c r="C252" s="28"/>
      <c r="D252" s="29"/>
      <c r="E252" s="29"/>
      <c r="F252" s="30">
        <f>(F250-F251)</f>
        <v>310000</v>
      </c>
      <c r="G252" s="8"/>
      <c r="H252" s="8"/>
      <c r="I252" s="8"/>
      <c r="J252" s="8"/>
      <c r="K252" s="8"/>
      <c r="L252" s="8"/>
      <c r="M252" s="8"/>
      <c r="N252" s="8"/>
      <c r="O252" s="8"/>
      <c r="P252" s="8"/>
      <c r="Q252" s="8"/>
      <c r="R252" s="8"/>
      <c r="S252" s="8"/>
      <c r="T252" s="8"/>
      <c r="U252" s="8"/>
      <c r="V252" s="8"/>
      <c r="W252" s="8"/>
      <c r="X252" s="8"/>
      <c r="Y252" s="8"/>
      <c r="Z252" s="8"/>
      <c r="AA252" s="8"/>
      <c r="AB252" s="8"/>
      <c r="AC252" s="8"/>
      <c r="IW252" s="9"/>
      <c r="IX252" s="10"/>
    </row>
    <row r="253" spans="1:258" thickBot="1" x14ac:dyDescent="0.25">
      <c r="A253" s="21" t="s">
        <v>436</v>
      </c>
      <c r="B253" s="22" t="s">
        <v>437</v>
      </c>
      <c r="C253" s="22"/>
      <c r="D253" s="23"/>
      <c r="E253" s="23"/>
      <c r="F253" s="24"/>
    </row>
    <row r="254" spans="1:258" thickBot="1" x14ac:dyDescent="0.25">
      <c r="A254" s="25" t="s">
        <v>438</v>
      </c>
      <c r="B254" s="22" t="s">
        <v>439</v>
      </c>
      <c r="C254" s="22" t="s">
        <v>23</v>
      </c>
      <c r="D254" s="23">
        <v>6200</v>
      </c>
      <c r="E254" s="23">
        <v>1.6</v>
      </c>
      <c r="F254" s="24">
        <f>E254*D254</f>
        <v>9920</v>
      </c>
    </row>
    <row r="255" spans="1:258" thickBot="1" x14ac:dyDescent="0.25">
      <c r="A255" s="25" t="s">
        <v>440</v>
      </c>
      <c r="B255" s="22" t="s">
        <v>441</v>
      </c>
      <c r="C255" s="22" t="s">
        <v>38</v>
      </c>
      <c r="D255" s="23">
        <v>50</v>
      </c>
      <c r="E255" s="23">
        <v>22</v>
      </c>
      <c r="F255" s="24">
        <f>E255*D255</f>
        <v>1100</v>
      </c>
    </row>
    <row r="256" spans="1:258" s="7" customFormat="1" thickBot="1" x14ac:dyDescent="0.25">
      <c r="A256" s="26"/>
      <c r="B256" s="27" t="s">
        <v>442</v>
      </c>
      <c r="C256" s="28"/>
      <c r="D256" s="29"/>
      <c r="E256" s="29"/>
      <c r="F256" s="30">
        <f>SUM(F254:F255)</f>
        <v>11020</v>
      </c>
      <c r="G256" s="8"/>
      <c r="H256" s="8"/>
      <c r="I256" s="8"/>
      <c r="J256" s="8"/>
      <c r="K256" s="8"/>
      <c r="L256" s="8"/>
      <c r="M256" s="8"/>
      <c r="N256" s="8"/>
      <c r="O256" s="8"/>
      <c r="P256" s="8"/>
      <c r="Q256" s="8"/>
      <c r="R256" s="8"/>
      <c r="S256" s="8"/>
      <c r="T256" s="8"/>
      <c r="U256" s="8"/>
      <c r="V256" s="8"/>
      <c r="W256" s="8"/>
      <c r="X256" s="8"/>
      <c r="Y256" s="8"/>
      <c r="Z256" s="8"/>
      <c r="AA256" s="8"/>
      <c r="AB256" s="8"/>
      <c r="AC256" s="8"/>
      <c r="IW256" s="9"/>
      <c r="IX256" s="10"/>
    </row>
    <row r="257" spans="1:258" s="7" customFormat="1" thickBot="1" x14ac:dyDescent="0.25">
      <c r="A257" s="26"/>
      <c r="B257" s="27" t="s">
        <v>443</v>
      </c>
      <c r="C257" s="28"/>
      <c r="D257" s="29"/>
      <c r="E257" s="31">
        <v>0</v>
      </c>
      <c r="F257" s="30">
        <f>(F256*E257)</f>
        <v>0</v>
      </c>
      <c r="G257" s="8"/>
      <c r="H257" s="8"/>
      <c r="I257" s="8"/>
      <c r="J257" s="8"/>
      <c r="K257" s="8"/>
      <c r="L257" s="8"/>
      <c r="M257" s="8"/>
      <c r="N257" s="8"/>
      <c r="O257" s="8"/>
      <c r="P257" s="8"/>
      <c r="Q257" s="8"/>
      <c r="R257" s="8"/>
      <c r="S257" s="8"/>
      <c r="T257" s="8"/>
      <c r="U257" s="8"/>
      <c r="V257" s="8"/>
      <c r="W257" s="8"/>
      <c r="X257" s="8"/>
      <c r="Y257" s="8"/>
      <c r="Z257" s="8"/>
      <c r="AA257" s="8"/>
      <c r="AB257" s="8"/>
      <c r="AC257" s="8"/>
      <c r="IW257" s="9"/>
      <c r="IX257" s="10"/>
    </row>
    <row r="258" spans="1:258" s="7" customFormat="1" thickBot="1" x14ac:dyDescent="0.25">
      <c r="A258" s="32"/>
      <c r="B258" s="27" t="s">
        <v>444</v>
      </c>
      <c r="C258" s="28"/>
      <c r="D258" s="29"/>
      <c r="E258" s="29"/>
      <c r="F258" s="30">
        <f>(F256-F257)</f>
        <v>11020</v>
      </c>
      <c r="G258" s="8"/>
      <c r="H258" s="8"/>
      <c r="I258" s="8"/>
      <c r="J258" s="8"/>
      <c r="K258" s="8"/>
      <c r="L258" s="8"/>
      <c r="M258" s="8"/>
      <c r="N258" s="8"/>
      <c r="O258" s="8"/>
      <c r="P258" s="8"/>
      <c r="Q258" s="8"/>
      <c r="R258" s="8"/>
      <c r="S258" s="8"/>
      <c r="T258" s="8"/>
      <c r="U258" s="8"/>
      <c r="V258" s="8"/>
      <c r="W258" s="8"/>
      <c r="X258" s="8"/>
      <c r="Y258" s="8"/>
      <c r="Z258" s="8"/>
      <c r="AA258" s="8"/>
      <c r="AB258" s="8"/>
      <c r="AC258" s="8"/>
      <c r="IW258" s="9"/>
      <c r="IX258" s="10"/>
    </row>
    <row r="259" spans="1:258" s="7" customFormat="1" thickBot="1" x14ac:dyDescent="0.25">
      <c r="A259" s="26"/>
      <c r="B259" s="33" t="s">
        <v>445</v>
      </c>
      <c r="C259" s="28"/>
      <c r="D259" s="29"/>
      <c r="E259" s="29"/>
      <c r="F259" s="30">
        <f>SUM(F252,F258)</f>
        <v>321020</v>
      </c>
      <c r="G259" s="8"/>
      <c r="H259" s="8"/>
      <c r="I259" s="8"/>
      <c r="J259" s="8"/>
      <c r="K259" s="8"/>
      <c r="L259" s="8"/>
      <c r="M259" s="8"/>
      <c r="N259" s="8"/>
      <c r="O259" s="8"/>
      <c r="P259" s="8"/>
      <c r="Q259" s="8"/>
      <c r="R259" s="8"/>
      <c r="S259" s="8"/>
      <c r="T259" s="8"/>
      <c r="U259" s="8"/>
      <c r="V259" s="8"/>
      <c r="W259" s="8"/>
      <c r="X259" s="8"/>
      <c r="Y259" s="8"/>
      <c r="Z259" s="8"/>
      <c r="AA259" s="8"/>
      <c r="AB259" s="8"/>
      <c r="AC259" s="8"/>
      <c r="IW259" s="9"/>
      <c r="IX259" s="10"/>
    </row>
    <row r="260" spans="1:258" s="7" customFormat="1" thickBot="1" x14ac:dyDescent="0.25">
      <c r="A260" s="26"/>
      <c r="B260" s="33" t="s">
        <v>446</v>
      </c>
      <c r="C260" s="28"/>
      <c r="D260" s="29"/>
      <c r="E260" s="31">
        <v>0</v>
      </c>
      <c r="F260" s="30">
        <f>(F259*E260)</f>
        <v>0</v>
      </c>
      <c r="G260" s="8"/>
      <c r="H260" s="8"/>
      <c r="I260" s="8"/>
      <c r="J260" s="8"/>
      <c r="K260" s="8"/>
      <c r="L260" s="8"/>
      <c r="M260" s="8"/>
      <c r="N260" s="8"/>
      <c r="O260" s="8"/>
      <c r="P260" s="8"/>
      <c r="Q260" s="8"/>
      <c r="R260" s="8"/>
      <c r="S260" s="8"/>
      <c r="T260" s="8"/>
      <c r="U260" s="8"/>
      <c r="V260" s="8"/>
      <c r="W260" s="8"/>
      <c r="X260" s="8"/>
      <c r="Y260" s="8"/>
      <c r="Z260" s="8"/>
      <c r="AA260" s="8"/>
      <c r="AB260" s="8"/>
      <c r="AC260" s="8"/>
      <c r="IW260" s="9"/>
      <c r="IX260" s="10"/>
    </row>
    <row r="261" spans="1:258" s="7" customFormat="1" thickBot="1" x14ac:dyDescent="0.25">
      <c r="A261" s="32"/>
      <c r="B261" s="33" t="s">
        <v>447</v>
      </c>
      <c r="C261" s="28"/>
      <c r="D261" s="29"/>
      <c r="E261" s="29"/>
      <c r="F261" s="30">
        <f>(F259-F260)</f>
        <v>321020</v>
      </c>
      <c r="G261" s="8"/>
      <c r="H261" s="8"/>
      <c r="I261" s="8"/>
      <c r="J261" s="8"/>
      <c r="K261" s="8"/>
      <c r="L261" s="8"/>
      <c r="M261" s="8"/>
      <c r="N261" s="8"/>
      <c r="O261" s="8"/>
      <c r="P261" s="8"/>
      <c r="Q261" s="8"/>
      <c r="R261" s="8"/>
      <c r="S261" s="8"/>
      <c r="T261" s="8"/>
      <c r="U261" s="8"/>
      <c r="V261" s="8"/>
      <c r="W261" s="8"/>
      <c r="X261" s="8"/>
      <c r="Y261" s="8"/>
      <c r="Z261" s="8"/>
      <c r="AA261" s="8"/>
      <c r="AB261" s="8"/>
      <c r="AC261" s="8"/>
      <c r="IW261" s="9"/>
      <c r="IX261" s="10"/>
    </row>
    <row r="262" spans="1:258" thickBot="1" x14ac:dyDescent="0.25">
      <c r="A262" s="21" t="s">
        <v>448</v>
      </c>
      <c r="B262" s="22" t="s">
        <v>449</v>
      </c>
      <c r="C262" s="22"/>
      <c r="D262" s="23"/>
      <c r="E262" s="23"/>
      <c r="F262" s="24"/>
    </row>
    <row r="263" spans="1:258" thickBot="1" x14ac:dyDescent="0.25">
      <c r="A263" s="21" t="s">
        <v>450</v>
      </c>
      <c r="B263" s="22" t="s">
        <v>451</v>
      </c>
      <c r="C263" s="22"/>
      <c r="D263" s="23"/>
      <c r="E263" s="23"/>
      <c r="F263" s="24"/>
    </row>
    <row r="264" spans="1:258" ht="24.75" thickBot="1" x14ac:dyDescent="0.25">
      <c r="A264" s="25" t="s">
        <v>452</v>
      </c>
      <c r="B264" s="22" t="s">
        <v>453</v>
      </c>
      <c r="C264" s="22" t="s">
        <v>38</v>
      </c>
      <c r="D264" s="23">
        <v>50</v>
      </c>
      <c r="E264" s="23">
        <v>128.5</v>
      </c>
      <c r="F264" s="24">
        <f t="shared" ref="F264:F283" si="9">E264*D264</f>
        <v>6425</v>
      </c>
    </row>
    <row r="265" spans="1:258" thickBot="1" x14ac:dyDescent="0.25">
      <c r="A265" s="25" t="s">
        <v>454</v>
      </c>
      <c r="B265" s="22" t="s">
        <v>455</v>
      </c>
      <c r="C265" s="22" t="s">
        <v>38</v>
      </c>
      <c r="D265" s="23">
        <v>16</v>
      </c>
      <c r="E265" s="23">
        <v>558.6</v>
      </c>
      <c r="F265" s="24">
        <f t="shared" si="9"/>
        <v>8937.6</v>
      </c>
    </row>
    <row r="266" spans="1:258" thickBot="1" x14ac:dyDescent="0.25">
      <c r="A266" s="25" t="s">
        <v>456</v>
      </c>
      <c r="B266" s="22" t="s">
        <v>457</v>
      </c>
      <c r="C266" s="22" t="s">
        <v>38</v>
      </c>
      <c r="D266" s="23">
        <v>55</v>
      </c>
      <c r="E266" s="23">
        <v>649.5</v>
      </c>
      <c r="F266" s="24">
        <f t="shared" si="9"/>
        <v>35722.5</v>
      </c>
    </row>
    <row r="267" spans="1:258" thickBot="1" x14ac:dyDescent="0.25">
      <c r="A267" s="25" t="s">
        <v>458</v>
      </c>
      <c r="B267" s="22" t="s">
        <v>459</v>
      </c>
      <c r="C267" s="22" t="s">
        <v>38</v>
      </c>
      <c r="D267" s="23">
        <v>50.3</v>
      </c>
      <c r="E267" s="23">
        <v>80.099999999999994</v>
      </c>
      <c r="F267" s="24">
        <f t="shared" si="9"/>
        <v>4029.0299999999993</v>
      </c>
    </row>
    <row r="268" spans="1:258" thickBot="1" x14ac:dyDescent="0.25">
      <c r="A268" s="25" t="s">
        <v>460</v>
      </c>
      <c r="B268" s="22" t="s">
        <v>461</v>
      </c>
      <c r="C268" s="22" t="s">
        <v>38</v>
      </c>
      <c r="D268" s="23">
        <v>120</v>
      </c>
      <c r="E268" s="23">
        <v>101.2</v>
      </c>
      <c r="F268" s="24">
        <f t="shared" si="9"/>
        <v>12144</v>
      </c>
    </row>
    <row r="269" spans="1:258" thickBot="1" x14ac:dyDescent="0.25">
      <c r="A269" s="25" t="s">
        <v>462</v>
      </c>
      <c r="B269" s="22" t="s">
        <v>463</v>
      </c>
      <c r="C269" s="22" t="s">
        <v>38</v>
      </c>
      <c r="D269" s="23">
        <v>530</v>
      </c>
      <c r="E269" s="23">
        <v>146.1</v>
      </c>
      <c r="F269" s="24">
        <f t="shared" si="9"/>
        <v>77433</v>
      </c>
    </row>
    <row r="270" spans="1:258" thickBot="1" x14ac:dyDescent="0.25">
      <c r="A270" s="25" t="s">
        <v>464</v>
      </c>
      <c r="B270" s="22" t="s">
        <v>465</v>
      </c>
      <c r="C270" s="22" t="s">
        <v>38</v>
      </c>
      <c r="D270" s="23">
        <v>190</v>
      </c>
      <c r="E270" s="23">
        <v>221.8</v>
      </c>
      <c r="F270" s="24">
        <f t="shared" si="9"/>
        <v>42142</v>
      </c>
    </row>
    <row r="271" spans="1:258" thickBot="1" x14ac:dyDescent="0.25">
      <c r="A271" s="25" t="s">
        <v>466</v>
      </c>
      <c r="B271" s="22" t="s">
        <v>467</v>
      </c>
      <c r="C271" s="22" t="s">
        <v>79</v>
      </c>
      <c r="D271" s="23">
        <v>5</v>
      </c>
      <c r="E271" s="23">
        <v>2174.5</v>
      </c>
      <c r="F271" s="24">
        <f t="shared" si="9"/>
        <v>10872.5</v>
      </c>
    </row>
    <row r="272" spans="1:258" thickBot="1" x14ac:dyDescent="0.25">
      <c r="A272" s="25" t="s">
        <v>468</v>
      </c>
      <c r="B272" s="22" t="s">
        <v>469</v>
      </c>
      <c r="C272" s="22" t="s">
        <v>79</v>
      </c>
      <c r="D272" s="23">
        <v>3</v>
      </c>
      <c r="E272" s="23">
        <v>2751.8</v>
      </c>
      <c r="F272" s="24">
        <f t="shared" si="9"/>
        <v>8255.4000000000015</v>
      </c>
    </row>
    <row r="273" spans="1:258" thickBot="1" x14ac:dyDescent="0.25">
      <c r="A273" s="25" t="s">
        <v>470</v>
      </c>
      <c r="B273" s="22" t="s">
        <v>471</v>
      </c>
      <c r="C273" s="22" t="s">
        <v>79</v>
      </c>
      <c r="D273" s="23">
        <v>6</v>
      </c>
      <c r="E273" s="23">
        <v>2130.5</v>
      </c>
      <c r="F273" s="24">
        <f t="shared" si="9"/>
        <v>12783</v>
      </c>
    </row>
    <row r="274" spans="1:258" thickBot="1" x14ac:dyDescent="0.25">
      <c r="A274" s="25" t="s">
        <v>472</v>
      </c>
      <c r="B274" s="22" t="s">
        <v>473</v>
      </c>
      <c r="C274" s="22" t="s">
        <v>79</v>
      </c>
      <c r="D274" s="23">
        <v>4</v>
      </c>
      <c r="E274" s="23">
        <v>2574</v>
      </c>
      <c r="F274" s="24">
        <f t="shared" si="9"/>
        <v>10296</v>
      </c>
    </row>
    <row r="275" spans="1:258" thickBot="1" x14ac:dyDescent="0.25">
      <c r="A275" s="25" t="s">
        <v>474</v>
      </c>
      <c r="B275" s="22" t="s">
        <v>475</v>
      </c>
      <c r="C275" s="22" t="s">
        <v>79</v>
      </c>
      <c r="D275" s="23">
        <v>7</v>
      </c>
      <c r="E275" s="23">
        <v>2928.6</v>
      </c>
      <c r="F275" s="24">
        <f t="shared" si="9"/>
        <v>20500.2</v>
      </c>
    </row>
    <row r="276" spans="1:258" thickBot="1" x14ac:dyDescent="0.25">
      <c r="A276" s="25" t="s">
        <v>476</v>
      </c>
      <c r="B276" s="22" t="s">
        <v>477</v>
      </c>
      <c r="C276" s="22" t="s">
        <v>79</v>
      </c>
      <c r="D276" s="23">
        <v>2</v>
      </c>
      <c r="E276" s="23">
        <v>1630</v>
      </c>
      <c r="F276" s="24">
        <f t="shared" si="9"/>
        <v>3260</v>
      </c>
    </row>
    <row r="277" spans="1:258" ht="24.75" thickBot="1" x14ac:dyDescent="0.25">
      <c r="A277" s="25" t="s">
        <v>478</v>
      </c>
      <c r="B277" s="22" t="s">
        <v>479</v>
      </c>
      <c r="C277" s="22" t="s">
        <v>90</v>
      </c>
      <c r="D277" s="23">
        <v>12</v>
      </c>
      <c r="E277" s="23">
        <v>621.29999999999995</v>
      </c>
      <c r="F277" s="24">
        <f t="shared" si="9"/>
        <v>7455.5999999999995</v>
      </c>
    </row>
    <row r="278" spans="1:258" ht="24.75" thickBot="1" x14ac:dyDescent="0.25">
      <c r="A278" s="25" t="s">
        <v>480</v>
      </c>
      <c r="B278" s="22" t="s">
        <v>481</v>
      </c>
      <c r="C278" s="22" t="s">
        <v>90</v>
      </c>
      <c r="D278" s="23">
        <v>7</v>
      </c>
      <c r="E278" s="23">
        <v>799</v>
      </c>
      <c r="F278" s="24">
        <f t="shared" si="9"/>
        <v>5593</v>
      </c>
    </row>
    <row r="279" spans="1:258" ht="24.75" thickBot="1" x14ac:dyDescent="0.25">
      <c r="A279" s="25" t="s">
        <v>482</v>
      </c>
      <c r="B279" s="22" t="s">
        <v>483</v>
      </c>
      <c r="C279" s="22" t="s">
        <v>90</v>
      </c>
      <c r="D279" s="23">
        <v>2</v>
      </c>
      <c r="E279" s="23">
        <v>194</v>
      </c>
      <c r="F279" s="24">
        <f t="shared" si="9"/>
        <v>388</v>
      </c>
    </row>
    <row r="280" spans="1:258" ht="24.75" thickBot="1" x14ac:dyDescent="0.25">
      <c r="A280" s="25" t="s">
        <v>484</v>
      </c>
      <c r="B280" s="22" t="s">
        <v>485</v>
      </c>
      <c r="C280" s="22" t="s">
        <v>90</v>
      </c>
      <c r="D280" s="23">
        <v>1</v>
      </c>
      <c r="E280" s="23">
        <v>345</v>
      </c>
      <c r="F280" s="24">
        <f t="shared" si="9"/>
        <v>345</v>
      </c>
    </row>
    <row r="281" spans="1:258" ht="24.75" thickBot="1" x14ac:dyDescent="0.25">
      <c r="A281" s="25" t="s">
        <v>486</v>
      </c>
      <c r="B281" s="22" t="s">
        <v>487</v>
      </c>
      <c r="C281" s="22" t="s">
        <v>38</v>
      </c>
      <c r="D281" s="23">
        <v>30</v>
      </c>
      <c r="E281" s="23">
        <v>239.4</v>
      </c>
      <c r="F281" s="24">
        <f t="shared" si="9"/>
        <v>7182</v>
      </c>
    </row>
    <row r="282" spans="1:258" ht="24.75" thickBot="1" x14ac:dyDescent="0.25">
      <c r="A282" s="25" t="s">
        <v>488</v>
      </c>
      <c r="B282" s="22" t="s">
        <v>489</v>
      </c>
      <c r="C282" s="22" t="s">
        <v>38</v>
      </c>
      <c r="D282" s="23">
        <v>78</v>
      </c>
      <c r="E282" s="23">
        <v>293</v>
      </c>
      <c r="F282" s="24">
        <f t="shared" si="9"/>
        <v>22854</v>
      </c>
    </row>
    <row r="283" spans="1:258" ht="24.75" thickBot="1" x14ac:dyDescent="0.25">
      <c r="A283" s="25" t="s">
        <v>490</v>
      </c>
      <c r="B283" s="22" t="s">
        <v>491</v>
      </c>
      <c r="C283" s="22" t="s">
        <v>38</v>
      </c>
      <c r="D283" s="23">
        <v>20</v>
      </c>
      <c r="E283" s="23">
        <v>337</v>
      </c>
      <c r="F283" s="24">
        <f t="shared" si="9"/>
        <v>6740</v>
      </c>
    </row>
    <row r="284" spans="1:258" s="7" customFormat="1" thickBot="1" x14ac:dyDescent="0.25">
      <c r="A284" s="26"/>
      <c r="B284" s="27" t="s">
        <v>492</v>
      </c>
      <c r="C284" s="28"/>
      <c r="D284" s="29"/>
      <c r="E284" s="29"/>
      <c r="F284" s="30">
        <f>SUM(F264:F283)</f>
        <v>303357.83</v>
      </c>
      <c r="G284" s="8"/>
      <c r="H284" s="8"/>
      <c r="I284" s="8"/>
      <c r="J284" s="8"/>
      <c r="K284" s="8"/>
      <c r="L284" s="8"/>
      <c r="M284" s="8"/>
      <c r="N284" s="8"/>
      <c r="O284" s="8"/>
      <c r="P284" s="8"/>
      <c r="Q284" s="8"/>
      <c r="R284" s="8"/>
      <c r="S284" s="8"/>
      <c r="T284" s="8"/>
      <c r="U284" s="8"/>
      <c r="V284" s="8"/>
      <c r="W284" s="8"/>
      <c r="X284" s="8"/>
      <c r="Y284" s="8"/>
      <c r="Z284" s="8"/>
      <c r="AA284" s="8"/>
      <c r="AB284" s="8"/>
      <c r="AC284" s="8"/>
      <c r="IW284" s="9"/>
      <c r="IX284" s="10"/>
    </row>
    <row r="285" spans="1:258" s="7" customFormat="1" thickBot="1" x14ac:dyDescent="0.25">
      <c r="A285" s="26"/>
      <c r="B285" s="27" t="s">
        <v>493</v>
      </c>
      <c r="C285" s="28"/>
      <c r="D285" s="29"/>
      <c r="E285" s="31">
        <v>0</v>
      </c>
      <c r="F285" s="30">
        <f>(F284*E285)</f>
        <v>0</v>
      </c>
      <c r="G285" s="8"/>
      <c r="H285" s="8"/>
      <c r="I285" s="8"/>
      <c r="J285" s="8"/>
      <c r="K285" s="8"/>
      <c r="L285" s="8"/>
      <c r="M285" s="8"/>
      <c r="N285" s="8"/>
      <c r="O285" s="8"/>
      <c r="P285" s="8"/>
      <c r="Q285" s="8"/>
      <c r="R285" s="8"/>
      <c r="S285" s="8"/>
      <c r="T285" s="8"/>
      <c r="U285" s="8"/>
      <c r="V285" s="8"/>
      <c r="W285" s="8"/>
      <c r="X285" s="8"/>
      <c r="Y285" s="8"/>
      <c r="Z285" s="8"/>
      <c r="AA285" s="8"/>
      <c r="AB285" s="8"/>
      <c r="AC285" s="8"/>
      <c r="IW285" s="9"/>
      <c r="IX285" s="10"/>
    </row>
    <row r="286" spans="1:258" s="7" customFormat="1" thickBot="1" x14ac:dyDescent="0.25">
      <c r="A286" s="32"/>
      <c r="B286" s="27" t="s">
        <v>494</v>
      </c>
      <c r="C286" s="28"/>
      <c r="D286" s="29"/>
      <c r="E286" s="29"/>
      <c r="F286" s="30">
        <f>(F284-F285)</f>
        <v>303357.83</v>
      </c>
      <c r="G286" s="8"/>
      <c r="H286" s="8"/>
      <c r="I286" s="8"/>
      <c r="J286" s="8"/>
      <c r="K286" s="8"/>
      <c r="L286" s="8"/>
      <c r="M286" s="8"/>
      <c r="N286" s="8"/>
      <c r="O286" s="8"/>
      <c r="P286" s="8"/>
      <c r="Q286" s="8"/>
      <c r="R286" s="8"/>
      <c r="S286" s="8"/>
      <c r="T286" s="8"/>
      <c r="U286" s="8"/>
      <c r="V286" s="8"/>
      <c r="W286" s="8"/>
      <c r="X286" s="8"/>
      <c r="Y286" s="8"/>
      <c r="Z286" s="8"/>
      <c r="AA286" s="8"/>
      <c r="AB286" s="8"/>
      <c r="AC286" s="8"/>
      <c r="IW286" s="9"/>
      <c r="IX286" s="10"/>
    </row>
    <row r="287" spans="1:258" thickBot="1" x14ac:dyDescent="0.25">
      <c r="A287" s="21" t="s">
        <v>495</v>
      </c>
      <c r="B287" s="22" t="s">
        <v>496</v>
      </c>
      <c r="C287" s="22"/>
      <c r="D287" s="23"/>
      <c r="E287" s="23"/>
      <c r="F287" s="24"/>
    </row>
    <row r="288" spans="1:258" thickBot="1" x14ac:dyDescent="0.25">
      <c r="A288" s="25" t="s">
        <v>497</v>
      </c>
      <c r="B288" s="22" t="s">
        <v>498</v>
      </c>
      <c r="C288" s="22" t="s">
        <v>38</v>
      </c>
      <c r="D288" s="23">
        <v>192</v>
      </c>
      <c r="E288" s="23">
        <v>120.6</v>
      </c>
      <c r="F288" s="24">
        <f t="shared" ref="F288:F308" si="10">E288*D288</f>
        <v>23155.199999999997</v>
      </c>
    </row>
    <row r="289" spans="1:6" ht="24.75" thickBot="1" x14ac:dyDescent="0.25">
      <c r="A289" s="25" t="s">
        <v>499</v>
      </c>
      <c r="B289" s="22" t="s">
        <v>500</v>
      </c>
      <c r="C289" s="22" t="s">
        <v>38</v>
      </c>
      <c r="D289" s="23">
        <v>208</v>
      </c>
      <c r="E289" s="23">
        <v>128.5</v>
      </c>
      <c r="F289" s="24">
        <f t="shared" si="10"/>
        <v>26728</v>
      </c>
    </row>
    <row r="290" spans="1:6" ht="24.75" thickBot="1" x14ac:dyDescent="0.25">
      <c r="A290" s="25" t="s">
        <v>501</v>
      </c>
      <c r="B290" s="22" t="s">
        <v>502</v>
      </c>
      <c r="C290" s="22" t="s">
        <v>38</v>
      </c>
      <c r="D290" s="23">
        <v>177</v>
      </c>
      <c r="E290" s="23">
        <v>135.5</v>
      </c>
      <c r="F290" s="24">
        <f t="shared" si="10"/>
        <v>23983.5</v>
      </c>
    </row>
    <row r="291" spans="1:6" ht="24.75" thickBot="1" x14ac:dyDescent="0.25">
      <c r="A291" s="25" t="s">
        <v>503</v>
      </c>
      <c r="B291" s="22" t="s">
        <v>504</v>
      </c>
      <c r="C291" s="22" t="s">
        <v>38</v>
      </c>
      <c r="D291" s="23">
        <v>46</v>
      </c>
      <c r="E291" s="23">
        <v>150.5</v>
      </c>
      <c r="F291" s="24">
        <f t="shared" si="10"/>
        <v>6923</v>
      </c>
    </row>
    <row r="292" spans="1:6" ht="24.75" thickBot="1" x14ac:dyDescent="0.25">
      <c r="A292" s="25" t="s">
        <v>505</v>
      </c>
      <c r="B292" s="22" t="s">
        <v>506</v>
      </c>
      <c r="C292" s="22" t="s">
        <v>38</v>
      </c>
      <c r="D292" s="23">
        <v>10</v>
      </c>
      <c r="E292" s="23">
        <v>169.8</v>
      </c>
      <c r="F292" s="24">
        <f t="shared" si="10"/>
        <v>1698</v>
      </c>
    </row>
    <row r="293" spans="1:6" ht="24.75" thickBot="1" x14ac:dyDescent="0.25">
      <c r="A293" s="25" t="s">
        <v>507</v>
      </c>
      <c r="B293" s="22" t="s">
        <v>508</v>
      </c>
      <c r="C293" s="22" t="s">
        <v>38</v>
      </c>
      <c r="D293" s="23">
        <v>80</v>
      </c>
      <c r="E293" s="23">
        <v>150.5</v>
      </c>
      <c r="F293" s="24">
        <f t="shared" si="10"/>
        <v>12040</v>
      </c>
    </row>
    <row r="294" spans="1:6" ht="24.75" thickBot="1" x14ac:dyDescent="0.25">
      <c r="A294" s="25" t="s">
        <v>509</v>
      </c>
      <c r="B294" s="22" t="s">
        <v>510</v>
      </c>
      <c r="C294" s="22" t="s">
        <v>38</v>
      </c>
      <c r="D294" s="23">
        <v>62</v>
      </c>
      <c r="E294" s="23">
        <v>159.30000000000001</v>
      </c>
      <c r="F294" s="24">
        <f t="shared" si="10"/>
        <v>9876.6</v>
      </c>
    </row>
    <row r="295" spans="1:6" ht="48.75" thickBot="1" x14ac:dyDescent="0.25">
      <c r="A295" s="25" t="s">
        <v>511</v>
      </c>
      <c r="B295" s="22" t="s">
        <v>512</v>
      </c>
      <c r="C295" s="22" t="s">
        <v>90</v>
      </c>
      <c r="D295" s="23">
        <v>9</v>
      </c>
      <c r="E295" s="23">
        <v>2645.3</v>
      </c>
      <c r="F295" s="24">
        <f t="shared" si="10"/>
        <v>23807.7</v>
      </c>
    </row>
    <row r="296" spans="1:6" ht="48.75" thickBot="1" x14ac:dyDescent="0.25">
      <c r="A296" s="25" t="s">
        <v>513</v>
      </c>
      <c r="B296" s="22" t="s">
        <v>514</v>
      </c>
      <c r="C296" s="22" t="s">
        <v>90</v>
      </c>
      <c r="D296" s="23">
        <v>20</v>
      </c>
      <c r="E296" s="23">
        <v>3461</v>
      </c>
      <c r="F296" s="24">
        <f t="shared" si="10"/>
        <v>69220</v>
      </c>
    </row>
    <row r="297" spans="1:6" ht="48.75" thickBot="1" x14ac:dyDescent="0.25">
      <c r="A297" s="25" t="s">
        <v>515</v>
      </c>
      <c r="B297" s="22" t="s">
        <v>516</v>
      </c>
      <c r="C297" s="22" t="s">
        <v>90</v>
      </c>
      <c r="D297" s="23">
        <v>15</v>
      </c>
      <c r="E297" s="23">
        <v>3905.4</v>
      </c>
      <c r="F297" s="24">
        <f t="shared" si="10"/>
        <v>58581</v>
      </c>
    </row>
    <row r="298" spans="1:6" ht="48.75" thickBot="1" x14ac:dyDescent="0.25">
      <c r="A298" s="25" t="s">
        <v>517</v>
      </c>
      <c r="B298" s="22" t="s">
        <v>518</v>
      </c>
      <c r="C298" s="22" t="s">
        <v>90</v>
      </c>
      <c r="D298" s="23">
        <v>3</v>
      </c>
      <c r="E298" s="23">
        <v>4216.1000000000004</v>
      </c>
      <c r="F298" s="24">
        <f t="shared" si="10"/>
        <v>12648.300000000001</v>
      </c>
    </row>
    <row r="299" spans="1:6" ht="48.75" thickBot="1" x14ac:dyDescent="0.25">
      <c r="A299" s="25" t="s">
        <v>519</v>
      </c>
      <c r="B299" s="22" t="s">
        <v>520</v>
      </c>
      <c r="C299" s="22" t="s">
        <v>90</v>
      </c>
      <c r="D299" s="23">
        <v>2</v>
      </c>
      <c r="E299" s="23">
        <v>4615.6000000000004</v>
      </c>
      <c r="F299" s="24">
        <f t="shared" si="10"/>
        <v>9231.2000000000007</v>
      </c>
    </row>
    <row r="300" spans="1:6" ht="24.75" thickBot="1" x14ac:dyDescent="0.25">
      <c r="A300" s="25" t="s">
        <v>521</v>
      </c>
      <c r="B300" s="22" t="s">
        <v>522</v>
      </c>
      <c r="C300" s="22" t="s">
        <v>90</v>
      </c>
      <c r="D300" s="23">
        <v>2</v>
      </c>
      <c r="E300" s="23">
        <v>727.8</v>
      </c>
      <c r="F300" s="24">
        <f t="shared" si="10"/>
        <v>1455.6</v>
      </c>
    </row>
    <row r="301" spans="1:6" ht="24.75" thickBot="1" x14ac:dyDescent="0.25">
      <c r="A301" s="25" t="s">
        <v>523</v>
      </c>
      <c r="B301" s="22" t="s">
        <v>524</v>
      </c>
      <c r="C301" s="22" t="s">
        <v>90</v>
      </c>
      <c r="D301" s="23">
        <v>26</v>
      </c>
      <c r="E301" s="23">
        <v>727.8</v>
      </c>
      <c r="F301" s="24">
        <f t="shared" si="10"/>
        <v>18922.8</v>
      </c>
    </row>
    <row r="302" spans="1:6" ht="24.75" thickBot="1" x14ac:dyDescent="0.25">
      <c r="A302" s="25" t="s">
        <v>525</v>
      </c>
      <c r="B302" s="22" t="s">
        <v>526</v>
      </c>
      <c r="C302" s="22" t="s">
        <v>90</v>
      </c>
      <c r="D302" s="23">
        <v>2</v>
      </c>
      <c r="E302" s="23">
        <v>727.8</v>
      </c>
      <c r="F302" s="24">
        <f t="shared" si="10"/>
        <v>1455.6</v>
      </c>
    </row>
    <row r="303" spans="1:6" thickBot="1" x14ac:dyDescent="0.25">
      <c r="A303" s="25" t="s">
        <v>527</v>
      </c>
      <c r="B303" s="22" t="s">
        <v>528</v>
      </c>
      <c r="C303" s="22" t="s">
        <v>90</v>
      </c>
      <c r="D303" s="23">
        <v>6</v>
      </c>
      <c r="E303" s="23">
        <v>771.8</v>
      </c>
      <c r="F303" s="24">
        <f t="shared" si="10"/>
        <v>4630.7999999999993</v>
      </c>
    </row>
    <row r="304" spans="1:6" thickBot="1" x14ac:dyDescent="0.25">
      <c r="A304" s="25" t="s">
        <v>529</v>
      </c>
      <c r="B304" s="22" t="s">
        <v>530</v>
      </c>
      <c r="C304" s="22" t="s">
        <v>90</v>
      </c>
      <c r="D304" s="23">
        <v>1</v>
      </c>
      <c r="E304" s="23">
        <v>887.9</v>
      </c>
      <c r="F304" s="24">
        <f t="shared" si="10"/>
        <v>887.9</v>
      </c>
    </row>
    <row r="305" spans="1:258" ht="36.75" thickBot="1" x14ac:dyDescent="0.25">
      <c r="A305" s="25" t="s">
        <v>531</v>
      </c>
      <c r="B305" s="22" t="s">
        <v>532</v>
      </c>
      <c r="C305" s="22" t="s">
        <v>90</v>
      </c>
      <c r="D305" s="23">
        <v>8</v>
      </c>
      <c r="E305" s="23">
        <v>816.6</v>
      </c>
      <c r="F305" s="24">
        <f t="shared" si="10"/>
        <v>6532.8</v>
      </c>
    </row>
    <row r="306" spans="1:258" ht="36.75" thickBot="1" x14ac:dyDescent="0.25">
      <c r="A306" s="25" t="s">
        <v>533</v>
      </c>
      <c r="B306" s="22" t="s">
        <v>534</v>
      </c>
      <c r="C306" s="22" t="s">
        <v>90</v>
      </c>
      <c r="D306" s="23">
        <v>2</v>
      </c>
      <c r="E306" s="23">
        <v>887.9</v>
      </c>
      <c r="F306" s="24">
        <f t="shared" si="10"/>
        <v>1775.8</v>
      </c>
    </row>
    <row r="307" spans="1:258" ht="36.75" thickBot="1" x14ac:dyDescent="0.25">
      <c r="A307" s="25" t="s">
        <v>535</v>
      </c>
      <c r="B307" s="22" t="s">
        <v>536</v>
      </c>
      <c r="C307" s="22" t="s">
        <v>90</v>
      </c>
      <c r="D307" s="23">
        <v>4</v>
      </c>
      <c r="E307" s="23">
        <v>1092.0999999999999</v>
      </c>
      <c r="F307" s="24">
        <f t="shared" si="10"/>
        <v>4368.3999999999996</v>
      </c>
    </row>
    <row r="308" spans="1:258" ht="24.75" thickBot="1" x14ac:dyDescent="0.25">
      <c r="A308" s="25" t="s">
        <v>537</v>
      </c>
      <c r="B308" s="22" t="s">
        <v>538</v>
      </c>
      <c r="C308" s="22" t="s">
        <v>38</v>
      </c>
      <c r="D308" s="23">
        <v>180</v>
      </c>
      <c r="E308" s="23">
        <v>167.2</v>
      </c>
      <c r="F308" s="24">
        <f t="shared" si="10"/>
        <v>30095.999999999996</v>
      </c>
    </row>
    <row r="309" spans="1:258" s="7" customFormat="1" thickBot="1" x14ac:dyDescent="0.25">
      <c r="A309" s="26"/>
      <c r="B309" s="27" t="s">
        <v>539</v>
      </c>
      <c r="C309" s="28"/>
      <c r="D309" s="29"/>
      <c r="E309" s="29"/>
      <c r="F309" s="30">
        <f>SUM(F288:F308)</f>
        <v>348018.19999999995</v>
      </c>
      <c r="G309" s="8"/>
      <c r="H309" s="8"/>
      <c r="I309" s="8"/>
      <c r="J309" s="8"/>
      <c r="K309" s="8"/>
      <c r="L309" s="8"/>
      <c r="M309" s="8"/>
      <c r="N309" s="8"/>
      <c r="O309" s="8"/>
      <c r="P309" s="8"/>
      <c r="Q309" s="8"/>
      <c r="R309" s="8"/>
      <c r="S309" s="8"/>
      <c r="T309" s="8"/>
      <c r="U309" s="8"/>
      <c r="V309" s="8"/>
      <c r="W309" s="8"/>
      <c r="X309" s="8"/>
      <c r="Y309" s="8"/>
      <c r="Z309" s="8"/>
      <c r="AA309" s="8"/>
      <c r="AB309" s="8"/>
      <c r="AC309" s="8"/>
      <c r="IW309" s="9"/>
      <c r="IX309" s="10"/>
    </row>
    <row r="310" spans="1:258" s="7" customFormat="1" thickBot="1" x14ac:dyDescent="0.25">
      <c r="A310" s="26"/>
      <c r="B310" s="27" t="s">
        <v>540</v>
      </c>
      <c r="C310" s="28"/>
      <c r="D310" s="29"/>
      <c r="E310" s="31">
        <v>0</v>
      </c>
      <c r="F310" s="30">
        <f>(F309*E310)</f>
        <v>0</v>
      </c>
      <c r="G310" s="8"/>
      <c r="H310" s="8"/>
      <c r="I310" s="8"/>
      <c r="J310" s="8"/>
      <c r="K310" s="8"/>
      <c r="L310" s="8"/>
      <c r="M310" s="8"/>
      <c r="N310" s="8"/>
      <c r="O310" s="8"/>
      <c r="P310" s="8"/>
      <c r="Q310" s="8"/>
      <c r="R310" s="8"/>
      <c r="S310" s="8"/>
      <c r="T310" s="8"/>
      <c r="U310" s="8"/>
      <c r="V310" s="8"/>
      <c r="W310" s="8"/>
      <c r="X310" s="8"/>
      <c r="Y310" s="8"/>
      <c r="Z310" s="8"/>
      <c r="AA310" s="8"/>
      <c r="AB310" s="8"/>
      <c r="AC310" s="8"/>
      <c r="IW310" s="9"/>
      <c r="IX310" s="10"/>
    </row>
    <row r="311" spans="1:258" s="7" customFormat="1" thickBot="1" x14ac:dyDescent="0.25">
      <c r="A311" s="32"/>
      <c r="B311" s="27" t="s">
        <v>541</v>
      </c>
      <c r="C311" s="28"/>
      <c r="D311" s="29"/>
      <c r="E311" s="29"/>
      <c r="F311" s="30">
        <f>(F309-F310)</f>
        <v>348018.19999999995</v>
      </c>
      <c r="G311" s="8"/>
      <c r="H311" s="8"/>
      <c r="I311" s="8"/>
      <c r="J311" s="8"/>
      <c r="K311" s="8"/>
      <c r="L311" s="8"/>
      <c r="M311" s="8"/>
      <c r="N311" s="8"/>
      <c r="O311" s="8"/>
      <c r="P311" s="8"/>
      <c r="Q311" s="8"/>
      <c r="R311" s="8"/>
      <c r="S311" s="8"/>
      <c r="T311" s="8"/>
      <c r="U311" s="8"/>
      <c r="V311" s="8"/>
      <c r="W311" s="8"/>
      <c r="X311" s="8"/>
      <c r="Y311" s="8"/>
      <c r="Z311" s="8"/>
      <c r="AA311" s="8"/>
      <c r="AB311" s="8"/>
      <c r="AC311" s="8"/>
      <c r="IW311" s="9"/>
      <c r="IX311" s="10"/>
    </row>
    <row r="312" spans="1:258" thickBot="1" x14ac:dyDescent="0.25">
      <c r="A312" s="21" t="s">
        <v>542</v>
      </c>
      <c r="B312" s="22" t="s">
        <v>543</v>
      </c>
      <c r="C312" s="22"/>
      <c r="D312" s="23"/>
      <c r="E312" s="23"/>
      <c r="F312" s="24"/>
    </row>
    <row r="313" spans="1:258" ht="36.75" thickBot="1" x14ac:dyDescent="0.25">
      <c r="A313" s="25" t="s">
        <v>544</v>
      </c>
      <c r="B313" s="22" t="s">
        <v>545</v>
      </c>
      <c r="C313" s="22" t="s">
        <v>38</v>
      </c>
      <c r="D313" s="23">
        <v>890</v>
      </c>
      <c r="E313" s="23">
        <v>12</v>
      </c>
      <c r="F313" s="24">
        <f t="shared" ref="F313:F323" si="11">E313*D313</f>
        <v>10680</v>
      </c>
    </row>
    <row r="314" spans="1:258" thickBot="1" x14ac:dyDescent="0.25">
      <c r="A314" s="25" t="s">
        <v>546</v>
      </c>
      <c r="B314" s="22" t="s">
        <v>547</v>
      </c>
      <c r="C314" s="22" t="s">
        <v>38</v>
      </c>
      <c r="D314" s="23">
        <v>720</v>
      </c>
      <c r="E314" s="23">
        <v>11</v>
      </c>
      <c r="F314" s="24">
        <f t="shared" si="11"/>
        <v>7920</v>
      </c>
    </row>
    <row r="315" spans="1:258" thickBot="1" x14ac:dyDescent="0.25">
      <c r="A315" s="25" t="s">
        <v>548</v>
      </c>
      <c r="B315" s="22" t="s">
        <v>549</v>
      </c>
      <c r="C315" s="22" t="s">
        <v>90</v>
      </c>
      <c r="D315" s="23">
        <v>9</v>
      </c>
      <c r="E315" s="23">
        <v>221.8</v>
      </c>
      <c r="F315" s="24">
        <f t="shared" si="11"/>
        <v>1996.2</v>
      </c>
    </row>
    <row r="316" spans="1:258" thickBot="1" x14ac:dyDescent="0.25">
      <c r="A316" s="25" t="s">
        <v>550</v>
      </c>
      <c r="B316" s="22" t="s">
        <v>551</v>
      </c>
      <c r="C316" s="22" t="s">
        <v>90</v>
      </c>
      <c r="D316" s="23">
        <v>38</v>
      </c>
      <c r="E316" s="23">
        <v>239.4</v>
      </c>
      <c r="F316" s="24">
        <f t="shared" si="11"/>
        <v>9097.2000000000007</v>
      </c>
    </row>
    <row r="317" spans="1:258" thickBot="1" x14ac:dyDescent="0.25">
      <c r="A317" s="25" t="s">
        <v>552</v>
      </c>
      <c r="B317" s="22" t="s">
        <v>553</v>
      </c>
      <c r="C317" s="22" t="s">
        <v>90</v>
      </c>
      <c r="D317" s="23">
        <v>2</v>
      </c>
      <c r="E317" s="23">
        <v>310.60000000000002</v>
      </c>
      <c r="F317" s="24">
        <f t="shared" si="11"/>
        <v>621.20000000000005</v>
      </c>
    </row>
    <row r="318" spans="1:258" thickBot="1" x14ac:dyDescent="0.25">
      <c r="A318" s="25" t="s">
        <v>554</v>
      </c>
      <c r="B318" s="22" t="s">
        <v>555</v>
      </c>
      <c r="C318" s="22" t="s">
        <v>38</v>
      </c>
      <c r="D318" s="23">
        <v>720</v>
      </c>
      <c r="E318" s="23">
        <v>10</v>
      </c>
      <c r="F318" s="24">
        <f t="shared" si="11"/>
        <v>7200</v>
      </c>
    </row>
    <row r="319" spans="1:258" thickBot="1" x14ac:dyDescent="0.25">
      <c r="A319" s="25" t="s">
        <v>556</v>
      </c>
      <c r="B319" s="22" t="s">
        <v>557</v>
      </c>
      <c r="C319" s="22" t="s">
        <v>79</v>
      </c>
      <c r="D319" s="23">
        <v>2</v>
      </c>
      <c r="E319" s="23">
        <v>1331.4</v>
      </c>
      <c r="F319" s="24">
        <f t="shared" si="11"/>
        <v>2662.8</v>
      </c>
    </row>
    <row r="320" spans="1:258" thickBot="1" x14ac:dyDescent="0.25">
      <c r="A320" s="25" t="s">
        <v>558</v>
      </c>
      <c r="B320" s="22" t="s">
        <v>559</v>
      </c>
      <c r="C320" s="22" t="s">
        <v>79</v>
      </c>
      <c r="D320" s="23">
        <v>2</v>
      </c>
      <c r="E320" s="23">
        <v>887.9</v>
      </c>
      <c r="F320" s="24">
        <f t="shared" si="11"/>
        <v>1775.8</v>
      </c>
    </row>
    <row r="321" spans="1:258" ht="48.75" thickBot="1" x14ac:dyDescent="0.25">
      <c r="A321" s="25" t="s">
        <v>560</v>
      </c>
      <c r="B321" s="22" t="s">
        <v>561</v>
      </c>
      <c r="C321" s="22" t="s">
        <v>79</v>
      </c>
      <c r="D321" s="23">
        <v>5</v>
      </c>
      <c r="E321" s="23">
        <v>1153.7</v>
      </c>
      <c r="F321" s="24">
        <f t="shared" si="11"/>
        <v>5768.5</v>
      </c>
    </row>
    <row r="322" spans="1:258" ht="36.75" thickBot="1" x14ac:dyDescent="0.25">
      <c r="A322" s="25" t="s">
        <v>562</v>
      </c>
      <c r="B322" s="22" t="s">
        <v>563</v>
      </c>
      <c r="C322" s="22" t="s">
        <v>79</v>
      </c>
      <c r="D322" s="23">
        <v>1</v>
      </c>
      <c r="E322" s="23">
        <v>1420.3</v>
      </c>
      <c r="F322" s="24">
        <f t="shared" si="11"/>
        <v>1420.3</v>
      </c>
    </row>
    <row r="323" spans="1:258" ht="36.75" thickBot="1" x14ac:dyDescent="0.25">
      <c r="A323" s="25" t="s">
        <v>564</v>
      </c>
      <c r="B323" s="22" t="s">
        <v>565</v>
      </c>
      <c r="C323" s="22" t="s">
        <v>79</v>
      </c>
      <c r="D323" s="23">
        <v>6</v>
      </c>
      <c r="E323" s="23">
        <v>887.9</v>
      </c>
      <c r="F323" s="24">
        <f t="shared" si="11"/>
        <v>5327.4</v>
      </c>
    </row>
    <row r="324" spans="1:258" s="7" customFormat="1" thickBot="1" x14ac:dyDescent="0.25">
      <c r="A324" s="26"/>
      <c r="B324" s="27" t="s">
        <v>566</v>
      </c>
      <c r="C324" s="28"/>
      <c r="D324" s="29"/>
      <c r="E324" s="29"/>
      <c r="F324" s="30">
        <f>SUM(F313:F323)</f>
        <v>54469.400000000016</v>
      </c>
      <c r="G324" s="8"/>
      <c r="H324" s="8"/>
      <c r="I324" s="8"/>
      <c r="J324" s="8"/>
      <c r="K324" s="8"/>
      <c r="L324" s="8"/>
      <c r="M324" s="8"/>
      <c r="N324" s="8"/>
      <c r="O324" s="8"/>
      <c r="P324" s="8"/>
      <c r="Q324" s="8"/>
      <c r="R324" s="8"/>
      <c r="S324" s="8"/>
      <c r="T324" s="8"/>
      <c r="U324" s="8"/>
      <c r="V324" s="8"/>
      <c r="W324" s="8"/>
      <c r="X324" s="8"/>
      <c r="Y324" s="8"/>
      <c r="Z324" s="8"/>
      <c r="AA324" s="8"/>
      <c r="AB324" s="8"/>
      <c r="AC324" s="8"/>
      <c r="IW324" s="9"/>
      <c r="IX324" s="10"/>
    </row>
    <row r="325" spans="1:258" s="7" customFormat="1" thickBot="1" x14ac:dyDescent="0.25">
      <c r="A325" s="26"/>
      <c r="B325" s="27" t="s">
        <v>567</v>
      </c>
      <c r="C325" s="28"/>
      <c r="D325" s="29"/>
      <c r="E325" s="31">
        <v>0</v>
      </c>
      <c r="F325" s="30">
        <f>(F324*E325)</f>
        <v>0</v>
      </c>
      <c r="G325" s="8"/>
      <c r="H325" s="8"/>
      <c r="I325" s="8"/>
      <c r="J325" s="8"/>
      <c r="K325" s="8"/>
      <c r="L325" s="8"/>
      <c r="M325" s="8"/>
      <c r="N325" s="8"/>
      <c r="O325" s="8"/>
      <c r="P325" s="8"/>
      <c r="Q325" s="8"/>
      <c r="R325" s="8"/>
      <c r="S325" s="8"/>
      <c r="T325" s="8"/>
      <c r="U325" s="8"/>
      <c r="V325" s="8"/>
      <c r="W325" s="8"/>
      <c r="X325" s="8"/>
      <c r="Y325" s="8"/>
      <c r="Z325" s="8"/>
      <c r="AA325" s="8"/>
      <c r="AB325" s="8"/>
      <c r="AC325" s="8"/>
      <c r="IW325" s="9"/>
      <c r="IX325" s="10"/>
    </row>
    <row r="326" spans="1:258" s="7" customFormat="1" thickBot="1" x14ac:dyDescent="0.25">
      <c r="A326" s="32"/>
      <c r="B326" s="27" t="s">
        <v>568</v>
      </c>
      <c r="C326" s="28"/>
      <c r="D326" s="29"/>
      <c r="E326" s="29"/>
      <c r="F326" s="30">
        <f>(F324-F325)</f>
        <v>54469.400000000016</v>
      </c>
      <c r="G326" s="8"/>
      <c r="H326" s="8"/>
      <c r="I326" s="8"/>
      <c r="J326" s="8"/>
      <c r="K326" s="8"/>
      <c r="L326" s="8"/>
      <c r="M326" s="8"/>
      <c r="N326" s="8"/>
      <c r="O326" s="8"/>
      <c r="P326" s="8"/>
      <c r="Q326" s="8"/>
      <c r="R326" s="8"/>
      <c r="S326" s="8"/>
      <c r="T326" s="8"/>
      <c r="U326" s="8"/>
      <c r="V326" s="8"/>
      <c r="W326" s="8"/>
      <c r="X326" s="8"/>
      <c r="Y326" s="8"/>
      <c r="Z326" s="8"/>
      <c r="AA326" s="8"/>
      <c r="AB326" s="8"/>
      <c r="AC326" s="8"/>
      <c r="IW326" s="9"/>
      <c r="IX326" s="10"/>
    </row>
    <row r="327" spans="1:258" s="7" customFormat="1" thickBot="1" x14ac:dyDescent="0.25">
      <c r="A327" s="26"/>
      <c r="B327" s="33" t="s">
        <v>569</v>
      </c>
      <c r="C327" s="28"/>
      <c r="D327" s="29"/>
      <c r="E327" s="29"/>
      <c r="F327" s="30">
        <f>SUM(F286,F311,F326)</f>
        <v>705845.43</v>
      </c>
      <c r="G327" s="8"/>
      <c r="H327" s="8"/>
      <c r="I327" s="8"/>
      <c r="J327" s="8"/>
      <c r="K327" s="8"/>
      <c r="L327" s="8"/>
      <c r="M327" s="8"/>
      <c r="N327" s="8"/>
      <c r="O327" s="8"/>
      <c r="P327" s="8"/>
      <c r="Q327" s="8"/>
      <c r="R327" s="8"/>
      <c r="S327" s="8"/>
      <c r="T327" s="8"/>
      <c r="U327" s="8"/>
      <c r="V327" s="8"/>
      <c r="W327" s="8"/>
      <c r="X327" s="8"/>
      <c r="Y327" s="8"/>
      <c r="Z327" s="8"/>
      <c r="AA327" s="8"/>
      <c r="AB327" s="8"/>
      <c r="AC327" s="8"/>
      <c r="IW327" s="9"/>
      <c r="IX327" s="10"/>
    </row>
    <row r="328" spans="1:258" s="7" customFormat="1" thickBot="1" x14ac:dyDescent="0.25">
      <c r="A328" s="26"/>
      <c r="B328" s="33" t="s">
        <v>570</v>
      </c>
      <c r="C328" s="28"/>
      <c r="D328" s="29"/>
      <c r="E328" s="31">
        <v>0</v>
      </c>
      <c r="F328" s="30">
        <f>(F327*E328)</f>
        <v>0</v>
      </c>
      <c r="G328" s="8"/>
      <c r="H328" s="8"/>
      <c r="I328" s="8"/>
      <c r="J328" s="8"/>
      <c r="K328" s="8"/>
      <c r="L328" s="8"/>
      <c r="M328" s="8"/>
      <c r="N328" s="8"/>
      <c r="O328" s="8"/>
      <c r="P328" s="8"/>
      <c r="Q328" s="8"/>
      <c r="R328" s="8"/>
      <c r="S328" s="8"/>
      <c r="T328" s="8"/>
      <c r="U328" s="8"/>
      <c r="V328" s="8"/>
      <c r="W328" s="8"/>
      <c r="X328" s="8"/>
      <c r="Y328" s="8"/>
      <c r="Z328" s="8"/>
      <c r="AA328" s="8"/>
      <c r="AB328" s="8"/>
      <c r="AC328" s="8"/>
      <c r="IW328" s="9"/>
      <c r="IX328" s="10"/>
    </row>
    <row r="329" spans="1:258" s="7" customFormat="1" thickBot="1" x14ac:dyDescent="0.25">
      <c r="A329" s="32"/>
      <c r="B329" s="33" t="s">
        <v>571</v>
      </c>
      <c r="C329" s="28"/>
      <c r="D329" s="29"/>
      <c r="E329" s="29"/>
      <c r="F329" s="30">
        <f>(F327-F328)</f>
        <v>705845.43</v>
      </c>
      <c r="G329" s="8"/>
      <c r="H329" s="8"/>
      <c r="I329" s="8"/>
      <c r="J329" s="8"/>
      <c r="K329" s="8"/>
      <c r="L329" s="8"/>
      <c r="M329" s="8"/>
      <c r="N329" s="8"/>
      <c r="O329" s="8"/>
      <c r="P329" s="8"/>
      <c r="Q329" s="8"/>
      <c r="R329" s="8"/>
      <c r="S329" s="8"/>
      <c r="T329" s="8"/>
      <c r="U329" s="8"/>
      <c r="V329" s="8"/>
      <c r="W329" s="8"/>
      <c r="X329" s="8"/>
      <c r="Y329" s="8"/>
      <c r="Z329" s="8"/>
      <c r="AA329" s="8"/>
      <c r="AB329" s="8"/>
      <c r="AC329" s="8"/>
      <c r="IW329" s="9"/>
      <c r="IX329" s="10"/>
    </row>
    <row r="330" spans="1:258" s="7" customFormat="1" thickBot="1" x14ac:dyDescent="0.25">
      <c r="A330" s="26"/>
      <c r="B330" s="34" t="s">
        <v>572</v>
      </c>
      <c r="C330" s="28"/>
      <c r="D330" s="29"/>
      <c r="E330" s="29"/>
      <c r="F330" s="30">
        <f>SUM(F18,F106,F130,F186,F246,F261,F329)</f>
        <v>4371571.63</v>
      </c>
      <c r="G330" s="8"/>
      <c r="H330" s="8"/>
      <c r="I330" s="8"/>
      <c r="J330" s="8"/>
      <c r="K330" s="8"/>
      <c r="L330" s="8"/>
      <c r="M330" s="8"/>
      <c r="N330" s="8"/>
      <c r="O330" s="8"/>
      <c r="P330" s="8"/>
      <c r="Q330" s="8"/>
      <c r="R330" s="8"/>
      <c r="S330" s="8"/>
      <c r="T330" s="8"/>
      <c r="U330" s="8"/>
      <c r="V330" s="8"/>
      <c r="W330" s="8"/>
      <c r="X330" s="8"/>
      <c r="Y330" s="8"/>
      <c r="Z330" s="8"/>
      <c r="AA330" s="8"/>
      <c r="AB330" s="8"/>
      <c r="AC330" s="8"/>
      <c r="IW330" s="9"/>
      <c r="IX330" s="10"/>
    </row>
    <row r="331" spans="1:258" s="7" customFormat="1" thickBot="1" x14ac:dyDescent="0.25">
      <c r="A331" s="26"/>
      <c r="B331" s="34" t="s">
        <v>573</v>
      </c>
      <c r="C331" s="28"/>
      <c r="D331" s="29"/>
      <c r="E331" s="31">
        <v>0</v>
      </c>
      <c r="F331" s="30">
        <f>(F330*E331)</f>
        <v>0</v>
      </c>
      <c r="G331" s="8"/>
      <c r="H331" s="8"/>
      <c r="I331" s="8"/>
      <c r="J331" s="8"/>
      <c r="K331" s="8"/>
      <c r="L331" s="8"/>
      <c r="M331" s="8"/>
      <c r="N331" s="8"/>
      <c r="O331" s="8"/>
      <c r="P331" s="8"/>
      <c r="Q331" s="8"/>
      <c r="R331" s="8"/>
      <c r="S331" s="8"/>
      <c r="T331" s="8"/>
      <c r="U331" s="8"/>
      <c r="V331" s="8"/>
      <c r="W331" s="8"/>
      <c r="X331" s="8"/>
      <c r="Y331" s="8"/>
      <c r="Z331" s="8"/>
      <c r="AA331" s="8"/>
      <c r="AB331" s="8"/>
      <c r="AC331" s="8"/>
      <c r="IW331" s="9"/>
      <c r="IX331" s="10"/>
    </row>
    <row r="332" spans="1:258" s="7" customFormat="1" thickBot="1" x14ac:dyDescent="0.25">
      <c r="A332" s="32"/>
      <c r="B332" s="34" t="s">
        <v>574</v>
      </c>
      <c r="C332" s="28"/>
      <c r="D332" s="29"/>
      <c r="E332" s="29"/>
      <c r="F332" s="30">
        <f>(F330-F331)</f>
        <v>4371571.63</v>
      </c>
      <c r="G332" s="8"/>
      <c r="H332" s="8"/>
      <c r="I332" s="8"/>
      <c r="J332" s="8"/>
      <c r="K332" s="8"/>
      <c r="L332" s="8"/>
      <c r="M332" s="8"/>
      <c r="N332" s="8"/>
      <c r="O332" s="8"/>
      <c r="P332" s="8"/>
      <c r="Q332" s="8"/>
      <c r="R332" s="8"/>
      <c r="S332" s="8"/>
      <c r="T332" s="8"/>
      <c r="U332" s="8"/>
      <c r="V332" s="8"/>
      <c r="W332" s="8"/>
      <c r="X332" s="8"/>
      <c r="Y332" s="8"/>
      <c r="Z332" s="8"/>
      <c r="AA332" s="8"/>
      <c r="AB332" s="8"/>
      <c r="AC332" s="8"/>
      <c r="IW332" s="9"/>
      <c r="IX332" s="10"/>
    </row>
    <row r="333" spans="1:258" thickBot="1" x14ac:dyDescent="0.25">
      <c r="A333" s="21" t="s">
        <v>575</v>
      </c>
      <c r="B333" s="22" t="s">
        <v>576</v>
      </c>
      <c r="C333" s="22"/>
      <c r="D333" s="23"/>
      <c r="E333" s="23"/>
      <c r="F333" s="24"/>
    </row>
    <row r="334" spans="1:258" thickBot="1" x14ac:dyDescent="0.25">
      <c r="A334" s="21" t="s">
        <v>577</v>
      </c>
      <c r="B334" s="22" t="s">
        <v>578</v>
      </c>
      <c r="C334" s="22"/>
      <c r="D334" s="23"/>
      <c r="E334" s="23"/>
      <c r="F334" s="24"/>
    </row>
    <row r="335" spans="1:258" thickBot="1" x14ac:dyDescent="0.25">
      <c r="A335" s="21" t="s">
        <v>579</v>
      </c>
      <c r="B335" s="22" t="s">
        <v>331</v>
      </c>
      <c r="C335" s="22"/>
      <c r="D335" s="23"/>
      <c r="E335" s="23"/>
      <c r="F335" s="24"/>
    </row>
    <row r="336" spans="1:258" thickBot="1" x14ac:dyDescent="0.25">
      <c r="A336" s="25" t="s">
        <v>580</v>
      </c>
      <c r="B336" s="22" t="s">
        <v>335</v>
      </c>
      <c r="C336" s="22" t="s">
        <v>23</v>
      </c>
      <c r="D336" s="23">
        <v>2000</v>
      </c>
      <c r="E336" s="23">
        <v>3.7</v>
      </c>
      <c r="F336" s="24">
        <f t="shared" ref="F336:F341" si="12">E336*D336</f>
        <v>7400</v>
      </c>
    </row>
    <row r="337" spans="1:258" thickBot="1" x14ac:dyDescent="0.25">
      <c r="A337" s="25" t="s">
        <v>581</v>
      </c>
      <c r="B337" s="22" t="s">
        <v>339</v>
      </c>
      <c r="C337" s="22" t="s">
        <v>23</v>
      </c>
      <c r="D337" s="23">
        <v>1400</v>
      </c>
      <c r="E337" s="23">
        <v>7</v>
      </c>
      <c r="F337" s="24">
        <f t="shared" si="12"/>
        <v>9800</v>
      </c>
    </row>
    <row r="338" spans="1:258" thickBot="1" x14ac:dyDescent="0.25">
      <c r="A338" s="25" t="s">
        <v>582</v>
      </c>
      <c r="B338" s="22" t="s">
        <v>341</v>
      </c>
      <c r="C338" s="22" t="s">
        <v>38</v>
      </c>
      <c r="D338" s="23">
        <v>50</v>
      </c>
      <c r="E338" s="23">
        <v>12</v>
      </c>
      <c r="F338" s="24">
        <f t="shared" si="12"/>
        <v>600</v>
      </c>
    </row>
    <row r="339" spans="1:258" ht="24.75" thickBot="1" x14ac:dyDescent="0.25">
      <c r="A339" s="25" t="s">
        <v>583</v>
      </c>
      <c r="B339" s="22" t="s">
        <v>584</v>
      </c>
      <c r="C339" s="22" t="s">
        <v>79</v>
      </c>
      <c r="D339" s="23">
        <v>1</v>
      </c>
      <c r="E339" s="23">
        <v>711.9</v>
      </c>
      <c r="F339" s="24">
        <f t="shared" si="12"/>
        <v>711.9</v>
      </c>
    </row>
    <row r="340" spans="1:258" thickBot="1" x14ac:dyDescent="0.25">
      <c r="A340" s="25" t="s">
        <v>585</v>
      </c>
      <c r="B340" s="22" t="s">
        <v>586</v>
      </c>
      <c r="C340" s="22" t="s">
        <v>23</v>
      </c>
      <c r="D340" s="23">
        <v>200</v>
      </c>
      <c r="E340" s="23">
        <v>7.5</v>
      </c>
      <c r="F340" s="24">
        <f t="shared" si="12"/>
        <v>1500</v>
      </c>
    </row>
    <row r="341" spans="1:258" thickBot="1" x14ac:dyDescent="0.25">
      <c r="A341" s="25" t="s">
        <v>587</v>
      </c>
      <c r="B341" s="22" t="s">
        <v>588</v>
      </c>
      <c r="C341" s="22" t="s">
        <v>79</v>
      </c>
      <c r="D341" s="23">
        <v>1</v>
      </c>
      <c r="E341" s="23">
        <v>250</v>
      </c>
      <c r="F341" s="24">
        <f t="shared" si="12"/>
        <v>250</v>
      </c>
    </row>
    <row r="342" spans="1:258" s="7" customFormat="1" thickBot="1" x14ac:dyDescent="0.25">
      <c r="A342" s="26"/>
      <c r="B342" s="27" t="s">
        <v>589</v>
      </c>
      <c r="C342" s="28"/>
      <c r="D342" s="29"/>
      <c r="E342" s="29"/>
      <c r="F342" s="30">
        <f>SUM(F336:F341)</f>
        <v>20261.900000000001</v>
      </c>
      <c r="G342" s="8"/>
      <c r="H342" s="8"/>
      <c r="I342" s="8"/>
      <c r="J342" s="8"/>
      <c r="K342" s="8"/>
      <c r="L342" s="8"/>
      <c r="M342" s="8"/>
      <c r="N342" s="8"/>
      <c r="O342" s="8"/>
      <c r="P342" s="8"/>
      <c r="Q342" s="8"/>
      <c r="R342" s="8"/>
      <c r="S342" s="8"/>
      <c r="T342" s="8"/>
      <c r="U342" s="8"/>
      <c r="V342" s="8"/>
      <c r="W342" s="8"/>
      <c r="X342" s="8"/>
      <c r="Y342" s="8"/>
      <c r="Z342" s="8"/>
      <c r="AA342" s="8"/>
      <c r="AB342" s="8"/>
      <c r="AC342" s="8"/>
      <c r="IW342" s="9"/>
      <c r="IX342" s="10"/>
    </row>
    <row r="343" spans="1:258" s="7" customFormat="1" thickBot="1" x14ac:dyDescent="0.25">
      <c r="A343" s="26"/>
      <c r="B343" s="27" t="s">
        <v>590</v>
      </c>
      <c r="C343" s="28"/>
      <c r="D343" s="29"/>
      <c r="E343" s="31">
        <v>0</v>
      </c>
      <c r="F343" s="30">
        <f>(F342*E343)</f>
        <v>0</v>
      </c>
      <c r="G343" s="8"/>
      <c r="H343" s="8"/>
      <c r="I343" s="8"/>
      <c r="J343" s="8"/>
      <c r="K343" s="8"/>
      <c r="L343" s="8"/>
      <c r="M343" s="8"/>
      <c r="N343" s="8"/>
      <c r="O343" s="8"/>
      <c r="P343" s="8"/>
      <c r="Q343" s="8"/>
      <c r="R343" s="8"/>
      <c r="S343" s="8"/>
      <c r="T343" s="8"/>
      <c r="U343" s="8"/>
      <c r="V343" s="8"/>
      <c r="W343" s="8"/>
      <c r="X343" s="8"/>
      <c r="Y343" s="8"/>
      <c r="Z343" s="8"/>
      <c r="AA343" s="8"/>
      <c r="AB343" s="8"/>
      <c r="AC343" s="8"/>
      <c r="IW343" s="9"/>
      <c r="IX343" s="10"/>
    </row>
    <row r="344" spans="1:258" s="7" customFormat="1" thickBot="1" x14ac:dyDescent="0.25">
      <c r="A344" s="32"/>
      <c r="B344" s="27" t="s">
        <v>591</v>
      </c>
      <c r="C344" s="28"/>
      <c r="D344" s="29"/>
      <c r="E344" s="29"/>
      <c r="F344" s="30">
        <f>(F342-F343)</f>
        <v>20261.900000000001</v>
      </c>
      <c r="G344" s="8"/>
      <c r="H344" s="8"/>
      <c r="I344" s="8"/>
      <c r="J344" s="8"/>
      <c r="K344" s="8"/>
      <c r="L344" s="8"/>
      <c r="M344" s="8"/>
      <c r="N344" s="8"/>
      <c r="O344" s="8"/>
      <c r="P344" s="8"/>
      <c r="Q344" s="8"/>
      <c r="R344" s="8"/>
      <c r="S344" s="8"/>
      <c r="T344" s="8"/>
      <c r="U344" s="8"/>
      <c r="V344" s="8"/>
      <c r="W344" s="8"/>
      <c r="X344" s="8"/>
      <c r="Y344" s="8"/>
      <c r="Z344" s="8"/>
      <c r="AA344" s="8"/>
      <c r="AB344" s="8"/>
      <c r="AC344" s="8"/>
      <c r="IW344" s="9"/>
      <c r="IX344" s="10"/>
    </row>
    <row r="345" spans="1:258" thickBot="1" x14ac:dyDescent="0.25">
      <c r="A345" s="21" t="s">
        <v>592</v>
      </c>
      <c r="B345" s="22" t="s">
        <v>356</v>
      </c>
      <c r="C345" s="22"/>
      <c r="D345" s="23"/>
      <c r="E345" s="23"/>
      <c r="F345" s="24"/>
    </row>
    <row r="346" spans="1:258" thickBot="1" x14ac:dyDescent="0.25">
      <c r="A346" s="25" t="s">
        <v>593</v>
      </c>
      <c r="B346" s="22" t="s">
        <v>358</v>
      </c>
      <c r="C346" s="22" t="s">
        <v>235</v>
      </c>
      <c r="D346" s="23">
        <v>1150</v>
      </c>
      <c r="E346" s="23">
        <v>20</v>
      </c>
      <c r="F346" s="24">
        <f>E346*D346</f>
        <v>23000</v>
      </c>
    </row>
    <row r="347" spans="1:258" thickBot="1" x14ac:dyDescent="0.25">
      <c r="A347" s="25" t="s">
        <v>594</v>
      </c>
      <c r="B347" s="22" t="s">
        <v>360</v>
      </c>
      <c r="C347" s="22" t="s">
        <v>235</v>
      </c>
      <c r="D347" s="23">
        <v>900</v>
      </c>
      <c r="E347" s="23">
        <v>23</v>
      </c>
      <c r="F347" s="24">
        <f>E347*D347</f>
        <v>20700</v>
      </c>
    </row>
    <row r="348" spans="1:258" thickBot="1" x14ac:dyDescent="0.25">
      <c r="A348" s="25" t="s">
        <v>595</v>
      </c>
      <c r="B348" s="22" t="s">
        <v>366</v>
      </c>
      <c r="C348" s="22" t="s">
        <v>23</v>
      </c>
      <c r="D348" s="23">
        <v>2000</v>
      </c>
      <c r="E348" s="23">
        <v>2.7</v>
      </c>
      <c r="F348" s="24">
        <f>E348*D348</f>
        <v>5400</v>
      </c>
    </row>
    <row r="349" spans="1:258" s="7" customFormat="1" thickBot="1" x14ac:dyDescent="0.25">
      <c r="A349" s="26"/>
      <c r="B349" s="27" t="s">
        <v>596</v>
      </c>
      <c r="C349" s="28"/>
      <c r="D349" s="29"/>
      <c r="E349" s="29"/>
      <c r="F349" s="30">
        <f>SUM(F346:F348)</f>
        <v>49100</v>
      </c>
      <c r="G349" s="8"/>
      <c r="H349" s="8"/>
      <c r="I349" s="8"/>
      <c r="J349" s="8"/>
      <c r="K349" s="8"/>
      <c r="L349" s="8"/>
      <c r="M349" s="8"/>
      <c r="N349" s="8"/>
      <c r="O349" s="8"/>
      <c r="P349" s="8"/>
      <c r="Q349" s="8"/>
      <c r="R349" s="8"/>
      <c r="S349" s="8"/>
      <c r="T349" s="8"/>
      <c r="U349" s="8"/>
      <c r="V349" s="8"/>
      <c r="W349" s="8"/>
      <c r="X349" s="8"/>
      <c r="Y349" s="8"/>
      <c r="Z349" s="8"/>
      <c r="AA349" s="8"/>
      <c r="AB349" s="8"/>
      <c r="AC349" s="8"/>
      <c r="IW349" s="9"/>
      <c r="IX349" s="10"/>
    </row>
    <row r="350" spans="1:258" s="7" customFormat="1" thickBot="1" x14ac:dyDescent="0.25">
      <c r="A350" s="26"/>
      <c r="B350" s="27" t="s">
        <v>597</v>
      </c>
      <c r="C350" s="28"/>
      <c r="D350" s="29"/>
      <c r="E350" s="31">
        <v>0</v>
      </c>
      <c r="F350" s="30">
        <f>(F349*E350)</f>
        <v>0</v>
      </c>
      <c r="G350" s="8"/>
      <c r="H350" s="8"/>
      <c r="I350" s="8"/>
      <c r="J350" s="8"/>
      <c r="K350" s="8"/>
      <c r="L350" s="8"/>
      <c r="M350" s="8"/>
      <c r="N350" s="8"/>
      <c r="O350" s="8"/>
      <c r="P350" s="8"/>
      <c r="Q350" s="8"/>
      <c r="R350" s="8"/>
      <c r="S350" s="8"/>
      <c r="T350" s="8"/>
      <c r="U350" s="8"/>
      <c r="V350" s="8"/>
      <c r="W350" s="8"/>
      <c r="X350" s="8"/>
      <c r="Y350" s="8"/>
      <c r="Z350" s="8"/>
      <c r="AA350" s="8"/>
      <c r="AB350" s="8"/>
      <c r="AC350" s="8"/>
      <c r="IW350" s="9"/>
      <c r="IX350" s="10"/>
    </row>
    <row r="351" spans="1:258" s="7" customFormat="1" thickBot="1" x14ac:dyDescent="0.25">
      <c r="A351" s="32"/>
      <c r="B351" s="27" t="s">
        <v>598</v>
      </c>
      <c r="C351" s="28"/>
      <c r="D351" s="29"/>
      <c r="E351" s="29"/>
      <c r="F351" s="30">
        <f>(F349-F350)</f>
        <v>49100</v>
      </c>
      <c r="G351" s="8"/>
      <c r="H351" s="8"/>
      <c r="I351" s="8"/>
      <c r="J351" s="8"/>
      <c r="K351" s="8"/>
      <c r="L351" s="8"/>
      <c r="M351" s="8"/>
      <c r="N351" s="8"/>
      <c r="O351" s="8"/>
      <c r="P351" s="8"/>
      <c r="Q351" s="8"/>
      <c r="R351" s="8"/>
      <c r="S351" s="8"/>
      <c r="T351" s="8"/>
      <c r="U351" s="8"/>
      <c r="V351" s="8"/>
      <c r="W351" s="8"/>
      <c r="X351" s="8"/>
      <c r="Y351" s="8"/>
      <c r="Z351" s="8"/>
      <c r="AA351" s="8"/>
      <c r="AB351" s="8"/>
      <c r="AC351" s="8"/>
      <c r="IW351" s="9"/>
      <c r="IX351" s="10"/>
    </row>
    <row r="352" spans="1:258" thickBot="1" x14ac:dyDescent="0.25">
      <c r="A352" s="21" t="s">
        <v>599</v>
      </c>
      <c r="B352" s="22" t="s">
        <v>373</v>
      </c>
      <c r="C352" s="22"/>
      <c r="D352" s="23"/>
      <c r="E352" s="23"/>
      <c r="F352" s="24"/>
    </row>
    <row r="353" spans="1:258" ht="24.75" thickBot="1" x14ac:dyDescent="0.25">
      <c r="A353" s="25" t="s">
        <v>600</v>
      </c>
      <c r="B353" s="22" t="s">
        <v>375</v>
      </c>
      <c r="C353" s="22" t="s">
        <v>235</v>
      </c>
      <c r="D353" s="23">
        <v>400</v>
      </c>
      <c r="E353" s="23">
        <v>122</v>
      </c>
      <c r="F353" s="24">
        <f>E353*D353</f>
        <v>48800</v>
      </c>
    </row>
    <row r="354" spans="1:258" ht="36.75" thickBot="1" x14ac:dyDescent="0.25">
      <c r="A354" s="25" t="s">
        <v>601</v>
      </c>
      <c r="B354" s="22" t="s">
        <v>377</v>
      </c>
      <c r="C354" s="22" t="s">
        <v>235</v>
      </c>
      <c r="D354" s="23">
        <v>1100</v>
      </c>
      <c r="E354" s="23">
        <v>60</v>
      </c>
      <c r="F354" s="24">
        <f>E354*D354</f>
        <v>66000</v>
      </c>
    </row>
    <row r="355" spans="1:258" s="7" customFormat="1" thickBot="1" x14ac:dyDescent="0.25">
      <c r="A355" s="26"/>
      <c r="B355" s="27" t="s">
        <v>602</v>
      </c>
      <c r="C355" s="28"/>
      <c r="D355" s="29"/>
      <c r="E355" s="29"/>
      <c r="F355" s="30">
        <f>SUM(F353:F354)</f>
        <v>114800</v>
      </c>
      <c r="G355" s="8"/>
      <c r="H355" s="8"/>
      <c r="I355" s="8"/>
      <c r="J355" s="8"/>
      <c r="K355" s="8"/>
      <c r="L355" s="8"/>
      <c r="M355" s="8"/>
      <c r="N355" s="8"/>
      <c r="O355" s="8"/>
      <c r="P355" s="8"/>
      <c r="Q355" s="8"/>
      <c r="R355" s="8"/>
      <c r="S355" s="8"/>
      <c r="T355" s="8"/>
      <c r="U355" s="8"/>
      <c r="V355" s="8"/>
      <c r="W355" s="8"/>
      <c r="X355" s="8"/>
      <c r="Y355" s="8"/>
      <c r="Z355" s="8"/>
      <c r="AA355" s="8"/>
      <c r="AB355" s="8"/>
      <c r="AC355" s="8"/>
      <c r="IW355" s="9"/>
      <c r="IX355" s="10"/>
    </row>
    <row r="356" spans="1:258" s="7" customFormat="1" thickBot="1" x14ac:dyDescent="0.25">
      <c r="A356" s="26"/>
      <c r="B356" s="27" t="s">
        <v>603</v>
      </c>
      <c r="C356" s="28"/>
      <c r="D356" s="29"/>
      <c r="E356" s="31">
        <v>0</v>
      </c>
      <c r="F356" s="30">
        <f>(F355*E356)</f>
        <v>0</v>
      </c>
      <c r="G356" s="8"/>
      <c r="H356" s="8"/>
      <c r="I356" s="8"/>
      <c r="J356" s="8"/>
      <c r="K356" s="8"/>
      <c r="L356" s="8"/>
      <c r="M356" s="8"/>
      <c r="N356" s="8"/>
      <c r="O356" s="8"/>
      <c r="P356" s="8"/>
      <c r="Q356" s="8"/>
      <c r="R356" s="8"/>
      <c r="S356" s="8"/>
      <c r="T356" s="8"/>
      <c r="U356" s="8"/>
      <c r="V356" s="8"/>
      <c r="W356" s="8"/>
      <c r="X356" s="8"/>
      <c r="Y356" s="8"/>
      <c r="Z356" s="8"/>
      <c r="AA356" s="8"/>
      <c r="AB356" s="8"/>
      <c r="AC356" s="8"/>
      <c r="IW356" s="9"/>
      <c r="IX356" s="10"/>
    </row>
    <row r="357" spans="1:258" s="7" customFormat="1" thickBot="1" x14ac:dyDescent="0.25">
      <c r="A357" s="32"/>
      <c r="B357" s="27" t="s">
        <v>604</v>
      </c>
      <c r="C357" s="28"/>
      <c r="D357" s="29"/>
      <c r="E357" s="29"/>
      <c r="F357" s="30">
        <f>(F355-F356)</f>
        <v>114800</v>
      </c>
      <c r="G357" s="8"/>
      <c r="H357" s="8"/>
      <c r="I357" s="8"/>
      <c r="J357" s="8"/>
      <c r="K357" s="8"/>
      <c r="L357" s="8"/>
      <c r="M357" s="8"/>
      <c r="N357" s="8"/>
      <c r="O357" s="8"/>
      <c r="P357" s="8"/>
      <c r="Q357" s="8"/>
      <c r="R357" s="8"/>
      <c r="S357" s="8"/>
      <c r="T357" s="8"/>
      <c r="U357" s="8"/>
      <c r="V357" s="8"/>
      <c r="W357" s="8"/>
      <c r="X357" s="8"/>
      <c r="Y357" s="8"/>
      <c r="Z357" s="8"/>
      <c r="AA357" s="8"/>
      <c r="AB357" s="8"/>
      <c r="AC357" s="8"/>
      <c r="IW357" s="9"/>
      <c r="IX357" s="10"/>
    </row>
    <row r="358" spans="1:258" thickBot="1" x14ac:dyDescent="0.25">
      <c r="A358" s="21" t="s">
        <v>605</v>
      </c>
      <c r="B358" s="22" t="s">
        <v>382</v>
      </c>
      <c r="C358" s="22"/>
      <c r="D358" s="23"/>
      <c r="E358" s="23"/>
      <c r="F358" s="24"/>
    </row>
    <row r="359" spans="1:258" thickBot="1" x14ac:dyDescent="0.25">
      <c r="A359" s="25" t="s">
        <v>606</v>
      </c>
      <c r="B359" s="22" t="s">
        <v>384</v>
      </c>
      <c r="C359" s="22" t="s">
        <v>23</v>
      </c>
      <c r="D359" s="23">
        <v>2600</v>
      </c>
      <c r="E359" s="23">
        <v>18</v>
      </c>
      <c r="F359" s="24">
        <f>E359*D359</f>
        <v>46800</v>
      </c>
    </row>
    <row r="360" spans="1:258" thickBot="1" x14ac:dyDescent="0.25">
      <c r="A360" s="25" t="s">
        <v>607</v>
      </c>
      <c r="B360" s="22" t="s">
        <v>386</v>
      </c>
      <c r="C360" s="22" t="s">
        <v>23</v>
      </c>
      <c r="D360" s="23">
        <v>2600</v>
      </c>
      <c r="E360" s="23">
        <v>9</v>
      </c>
      <c r="F360" s="24">
        <f>E360*D360</f>
        <v>23400</v>
      </c>
    </row>
    <row r="361" spans="1:258" s="7" customFormat="1" thickBot="1" x14ac:dyDescent="0.25">
      <c r="A361" s="26"/>
      <c r="B361" s="27" t="s">
        <v>608</v>
      </c>
      <c r="C361" s="28"/>
      <c r="D361" s="29"/>
      <c r="E361" s="29"/>
      <c r="F361" s="30">
        <f>SUM(F359:F360)</f>
        <v>70200</v>
      </c>
      <c r="G361" s="8"/>
      <c r="H361" s="8"/>
      <c r="I361" s="8"/>
      <c r="J361" s="8"/>
      <c r="K361" s="8"/>
      <c r="L361" s="8"/>
      <c r="M361" s="8"/>
      <c r="N361" s="8"/>
      <c r="O361" s="8"/>
      <c r="P361" s="8"/>
      <c r="Q361" s="8"/>
      <c r="R361" s="8"/>
      <c r="S361" s="8"/>
      <c r="T361" s="8"/>
      <c r="U361" s="8"/>
      <c r="V361" s="8"/>
      <c r="W361" s="8"/>
      <c r="X361" s="8"/>
      <c r="Y361" s="8"/>
      <c r="Z361" s="8"/>
      <c r="AA361" s="8"/>
      <c r="AB361" s="8"/>
      <c r="AC361" s="8"/>
      <c r="IW361" s="9"/>
      <c r="IX361" s="10"/>
    </row>
    <row r="362" spans="1:258" s="7" customFormat="1" thickBot="1" x14ac:dyDescent="0.25">
      <c r="A362" s="26"/>
      <c r="B362" s="27" t="s">
        <v>609</v>
      </c>
      <c r="C362" s="28"/>
      <c r="D362" s="29"/>
      <c r="E362" s="31">
        <v>0</v>
      </c>
      <c r="F362" s="30">
        <f>(F361*E362)</f>
        <v>0</v>
      </c>
      <c r="G362" s="8"/>
      <c r="H362" s="8"/>
      <c r="I362" s="8"/>
      <c r="J362" s="8"/>
      <c r="K362" s="8"/>
      <c r="L362" s="8"/>
      <c r="M362" s="8"/>
      <c r="N362" s="8"/>
      <c r="O362" s="8"/>
      <c r="P362" s="8"/>
      <c r="Q362" s="8"/>
      <c r="R362" s="8"/>
      <c r="S362" s="8"/>
      <c r="T362" s="8"/>
      <c r="U362" s="8"/>
      <c r="V362" s="8"/>
      <c r="W362" s="8"/>
      <c r="X362" s="8"/>
      <c r="Y362" s="8"/>
      <c r="Z362" s="8"/>
      <c r="AA362" s="8"/>
      <c r="AB362" s="8"/>
      <c r="AC362" s="8"/>
      <c r="IW362" s="9"/>
      <c r="IX362" s="10"/>
    </row>
    <row r="363" spans="1:258" s="7" customFormat="1" thickBot="1" x14ac:dyDescent="0.25">
      <c r="A363" s="32"/>
      <c r="B363" s="27" t="s">
        <v>610</v>
      </c>
      <c r="C363" s="28"/>
      <c r="D363" s="29"/>
      <c r="E363" s="29"/>
      <c r="F363" s="30">
        <f>(F361-F362)</f>
        <v>70200</v>
      </c>
      <c r="G363" s="8"/>
      <c r="H363" s="8"/>
      <c r="I363" s="8"/>
      <c r="J363" s="8"/>
      <c r="K363" s="8"/>
      <c r="L363" s="8"/>
      <c r="M363" s="8"/>
      <c r="N363" s="8"/>
      <c r="O363" s="8"/>
      <c r="P363" s="8"/>
      <c r="Q363" s="8"/>
      <c r="R363" s="8"/>
      <c r="S363" s="8"/>
      <c r="T363" s="8"/>
      <c r="U363" s="8"/>
      <c r="V363" s="8"/>
      <c r="W363" s="8"/>
      <c r="X363" s="8"/>
      <c r="Y363" s="8"/>
      <c r="Z363" s="8"/>
      <c r="AA363" s="8"/>
      <c r="AB363" s="8"/>
      <c r="AC363" s="8"/>
      <c r="IW363" s="9"/>
      <c r="IX363" s="10"/>
    </row>
    <row r="364" spans="1:258" thickBot="1" x14ac:dyDescent="0.25">
      <c r="A364" s="21" t="s">
        <v>611</v>
      </c>
      <c r="B364" s="22" t="s">
        <v>412</v>
      </c>
      <c r="C364" s="22"/>
      <c r="D364" s="23"/>
      <c r="E364" s="23"/>
      <c r="F364" s="24"/>
    </row>
    <row r="365" spans="1:258" thickBot="1" x14ac:dyDescent="0.25">
      <c r="A365" s="25" t="s">
        <v>612</v>
      </c>
      <c r="B365" s="22" t="s">
        <v>418</v>
      </c>
      <c r="C365" s="22" t="s">
        <v>38</v>
      </c>
      <c r="D365" s="23">
        <v>625</v>
      </c>
      <c r="E365" s="23">
        <v>2.6</v>
      </c>
      <c r="F365" s="24">
        <f>E365*D365</f>
        <v>1625</v>
      </c>
    </row>
    <row r="366" spans="1:258" s="7" customFormat="1" thickBot="1" x14ac:dyDescent="0.25">
      <c r="A366" s="26"/>
      <c r="B366" s="27" t="s">
        <v>613</v>
      </c>
      <c r="C366" s="28"/>
      <c r="D366" s="29"/>
      <c r="E366" s="29"/>
      <c r="F366" s="30">
        <f>SUM(F365:F365)</f>
        <v>1625</v>
      </c>
      <c r="G366" s="8"/>
      <c r="H366" s="8"/>
      <c r="I366" s="8"/>
      <c r="J366" s="8"/>
      <c r="K366" s="8"/>
      <c r="L366" s="8"/>
      <c r="M366" s="8"/>
      <c r="N366" s="8"/>
      <c r="O366" s="8"/>
      <c r="P366" s="8"/>
      <c r="Q366" s="8"/>
      <c r="R366" s="8"/>
      <c r="S366" s="8"/>
      <c r="T366" s="8"/>
      <c r="U366" s="8"/>
      <c r="V366" s="8"/>
      <c r="W366" s="8"/>
      <c r="X366" s="8"/>
      <c r="Y366" s="8"/>
      <c r="Z366" s="8"/>
      <c r="AA366" s="8"/>
      <c r="AB366" s="8"/>
      <c r="AC366" s="8"/>
      <c r="IW366" s="9"/>
      <c r="IX366" s="10"/>
    </row>
    <row r="367" spans="1:258" s="7" customFormat="1" thickBot="1" x14ac:dyDescent="0.25">
      <c r="A367" s="26"/>
      <c r="B367" s="27" t="s">
        <v>614</v>
      </c>
      <c r="C367" s="28"/>
      <c r="D367" s="29"/>
      <c r="E367" s="31">
        <v>0</v>
      </c>
      <c r="F367" s="30">
        <f>(F366*E367)</f>
        <v>0</v>
      </c>
      <c r="G367" s="8"/>
      <c r="H367" s="8"/>
      <c r="I367" s="8"/>
      <c r="J367" s="8"/>
      <c r="K367" s="8"/>
      <c r="L367" s="8"/>
      <c r="M367" s="8"/>
      <c r="N367" s="8"/>
      <c r="O367" s="8"/>
      <c r="P367" s="8"/>
      <c r="Q367" s="8"/>
      <c r="R367" s="8"/>
      <c r="S367" s="8"/>
      <c r="T367" s="8"/>
      <c r="U367" s="8"/>
      <c r="V367" s="8"/>
      <c r="W367" s="8"/>
      <c r="X367" s="8"/>
      <c r="Y367" s="8"/>
      <c r="Z367" s="8"/>
      <c r="AA367" s="8"/>
      <c r="AB367" s="8"/>
      <c r="AC367" s="8"/>
      <c r="IW367" s="9"/>
      <c r="IX367" s="10"/>
    </row>
    <row r="368" spans="1:258" s="7" customFormat="1" thickBot="1" x14ac:dyDescent="0.25">
      <c r="A368" s="32"/>
      <c r="B368" s="27" t="s">
        <v>615</v>
      </c>
      <c r="C368" s="28"/>
      <c r="D368" s="29"/>
      <c r="E368" s="29"/>
      <c r="F368" s="30">
        <f>(F366-F367)</f>
        <v>1625</v>
      </c>
      <c r="G368" s="8"/>
      <c r="H368" s="8"/>
      <c r="I368" s="8"/>
      <c r="J368" s="8"/>
      <c r="K368" s="8"/>
      <c r="L368" s="8"/>
      <c r="M368" s="8"/>
      <c r="N368" s="8"/>
      <c r="O368" s="8"/>
      <c r="P368" s="8"/>
      <c r="Q368" s="8"/>
      <c r="R368" s="8"/>
      <c r="S368" s="8"/>
      <c r="T368" s="8"/>
      <c r="U368" s="8"/>
      <c r="V368" s="8"/>
      <c r="W368" s="8"/>
      <c r="X368" s="8"/>
      <c r="Y368" s="8"/>
      <c r="Z368" s="8"/>
      <c r="AA368" s="8"/>
      <c r="AB368" s="8"/>
      <c r="AC368" s="8"/>
      <c r="IW368" s="9"/>
      <c r="IX368" s="10"/>
    </row>
    <row r="369" spans="1:258" s="7" customFormat="1" thickBot="1" x14ac:dyDescent="0.25">
      <c r="A369" s="26"/>
      <c r="B369" s="33" t="s">
        <v>616</v>
      </c>
      <c r="C369" s="28"/>
      <c r="D369" s="29"/>
      <c r="E369" s="29"/>
      <c r="F369" s="30">
        <f>SUM(F344,F351,F357,F363,F368)</f>
        <v>255986.9</v>
      </c>
      <c r="G369" s="8"/>
      <c r="H369" s="8"/>
      <c r="I369" s="8"/>
      <c r="J369" s="8"/>
      <c r="K369" s="8"/>
      <c r="L369" s="8"/>
      <c r="M369" s="8"/>
      <c r="N369" s="8"/>
      <c r="O369" s="8"/>
      <c r="P369" s="8"/>
      <c r="Q369" s="8"/>
      <c r="R369" s="8"/>
      <c r="S369" s="8"/>
      <c r="T369" s="8"/>
      <c r="U369" s="8"/>
      <c r="V369" s="8"/>
      <c r="W369" s="8"/>
      <c r="X369" s="8"/>
      <c r="Y369" s="8"/>
      <c r="Z369" s="8"/>
      <c r="AA369" s="8"/>
      <c r="AB369" s="8"/>
      <c r="AC369" s="8"/>
      <c r="IW369" s="9"/>
      <c r="IX369" s="10"/>
    </row>
    <row r="370" spans="1:258" s="7" customFormat="1" thickBot="1" x14ac:dyDescent="0.25">
      <c r="A370" s="26"/>
      <c r="B370" s="33" t="s">
        <v>617</v>
      </c>
      <c r="C370" s="28"/>
      <c r="D370" s="29"/>
      <c r="E370" s="31">
        <v>0</v>
      </c>
      <c r="F370" s="30">
        <f>(F369*E370)</f>
        <v>0</v>
      </c>
      <c r="G370" s="8"/>
      <c r="H370" s="8"/>
      <c r="I370" s="8"/>
      <c r="J370" s="8"/>
      <c r="K370" s="8"/>
      <c r="L370" s="8"/>
      <c r="M370" s="8"/>
      <c r="N370" s="8"/>
      <c r="O370" s="8"/>
      <c r="P370" s="8"/>
      <c r="Q370" s="8"/>
      <c r="R370" s="8"/>
      <c r="S370" s="8"/>
      <c r="T370" s="8"/>
      <c r="U370" s="8"/>
      <c r="V370" s="8"/>
      <c r="W370" s="8"/>
      <c r="X370" s="8"/>
      <c r="Y370" s="8"/>
      <c r="Z370" s="8"/>
      <c r="AA370" s="8"/>
      <c r="AB370" s="8"/>
      <c r="AC370" s="8"/>
      <c r="IW370" s="9"/>
      <c r="IX370" s="10"/>
    </row>
    <row r="371" spans="1:258" s="7" customFormat="1" thickBot="1" x14ac:dyDescent="0.25">
      <c r="A371" s="32"/>
      <c r="B371" s="33" t="s">
        <v>618</v>
      </c>
      <c r="C371" s="28"/>
      <c r="D371" s="29"/>
      <c r="E371" s="29"/>
      <c r="F371" s="30">
        <f>(F369-F370)</f>
        <v>255986.9</v>
      </c>
      <c r="G371" s="8"/>
      <c r="H371" s="8"/>
      <c r="I371" s="8"/>
      <c r="J371" s="8"/>
      <c r="K371" s="8"/>
      <c r="L371" s="8"/>
      <c r="M371" s="8"/>
      <c r="N371" s="8"/>
      <c r="O371" s="8"/>
      <c r="P371" s="8"/>
      <c r="Q371" s="8"/>
      <c r="R371" s="8"/>
      <c r="S371" s="8"/>
      <c r="T371" s="8"/>
      <c r="U371" s="8"/>
      <c r="V371" s="8"/>
      <c r="W371" s="8"/>
      <c r="X371" s="8"/>
      <c r="Y371" s="8"/>
      <c r="Z371" s="8"/>
      <c r="AA371" s="8"/>
      <c r="AB371" s="8"/>
      <c r="AC371" s="8"/>
      <c r="IW371" s="9"/>
      <c r="IX371" s="10"/>
    </row>
    <row r="372" spans="1:258" thickBot="1" x14ac:dyDescent="0.25">
      <c r="A372" s="21" t="s">
        <v>619</v>
      </c>
      <c r="B372" s="22" t="s">
        <v>620</v>
      </c>
      <c r="C372" s="22"/>
      <c r="D372" s="23"/>
      <c r="E372" s="23"/>
      <c r="F372" s="24"/>
    </row>
    <row r="373" spans="1:258" thickBot="1" x14ac:dyDescent="0.25">
      <c r="A373" s="21" t="s">
        <v>621</v>
      </c>
      <c r="B373" s="22" t="s">
        <v>430</v>
      </c>
      <c r="C373" s="22"/>
      <c r="D373" s="23"/>
      <c r="E373" s="23"/>
      <c r="F373" s="24"/>
    </row>
    <row r="374" spans="1:258" thickBot="1" x14ac:dyDescent="0.25">
      <c r="A374" s="25" t="s">
        <v>622</v>
      </c>
      <c r="B374" s="22" t="s">
        <v>623</v>
      </c>
      <c r="C374" s="22" t="s">
        <v>23</v>
      </c>
      <c r="D374" s="23">
        <v>2000</v>
      </c>
      <c r="E374" s="23">
        <v>29</v>
      </c>
      <c r="F374" s="24">
        <f>E374*D374</f>
        <v>58000</v>
      </c>
    </row>
    <row r="375" spans="1:258" thickBot="1" x14ac:dyDescent="0.25">
      <c r="A375" s="25" t="s">
        <v>624</v>
      </c>
      <c r="B375" s="22" t="s">
        <v>625</v>
      </c>
      <c r="C375" s="22" t="s">
        <v>23</v>
      </c>
      <c r="D375" s="23">
        <v>2000</v>
      </c>
      <c r="E375" s="23">
        <v>35.299999999999997</v>
      </c>
      <c r="F375" s="24">
        <f>E375*D375</f>
        <v>70600</v>
      </c>
    </row>
    <row r="376" spans="1:258" s="7" customFormat="1" thickBot="1" x14ac:dyDescent="0.25">
      <c r="A376" s="26"/>
      <c r="B376" s="27" t="s">
        <v>626</v>
      </c>
      <c r="C376" s="28"/>
      <c r="D376" s="29"/>
      <c r="E376" s="29"/>
      <c r="F376" s="30">
        <f>SUM(F374:F375)</f>
        <v>128600</v>
      </c>
      <c r="G376" s="8"/>
      <c r="H376" s="8"/>
      <c r="I376" s="8"/>
      <c r="J376" s="8"/>
      <c r="K376" s="8"/>
      <c r="L376" s="8"/>
      <c r="M376" s="8"/>
      <c r="N376" s="8"/>
      <c r="O376" s="8"/>
      <c r="P376" s="8"/>
      <c r="Q376" s="8"/>
      <c r="R376" s="8"/>
      <c r="S376" s="8"/>
      <c r="T376" s="8"/>
      <c r="U376" s="8"/>
      <c r="V376" s="8"/>
      <c r="W376" s="8"/>
      <c r="X376" s="8"/>
      <c r="Y376" s="8"/>
      <c r="Z376" s="8"/>
      <c r="AA376" s="8"/>
      <c r="AB376" s="8"/>
      <c r="AC376" s="8"/>
      <c r="IW376" s="9"/>
      <c r="IX376" s="10"/>
    </row>
    <row r="377" spans="1:258" s="7" customFormat="1" thickBot="1" x14ac:dyDescent="0.25">
      <c r="A377" s="26"/>
      <c r="B377" s="27" t="s">
        <v>627</v>
      </c>
      <c r="C377" s="28"/>
      <c r="D377" s="29"/>
      <c r="E377" s="31">
        <v>0</v>
      </c>
      <c r="F377" s="30">
        <f>(F376*E377)</f>
        <v>0</v>
      </c>
      <c r="G377" s="8"/>
      <c r="H377" s="8"/>
      <c r="I377" s="8"/>
      <c r="J377" s="8"/>
      <c r="K377" s="8"/>
      <c r="L377" s="8"/>
      <c r="M377" s="8"/>
      <c r="N377" s="8"/>
      <c r="O377" s="8"/>
      <c r="P377" s="8"/>
      <c r="Q377" s="8"/>
      <c r="R377" s="8"/>
      <c r="S377" s="8"/>
      <c r="T377" s="8"/>
      <c r="U377" s="8"/>
      <c r="V377" s="8"/>
      <c r="W377" s="8"/>
      <c r="X377" s="8"/>
      <c r="Y377" s="8"/>
      <c r="Z377" s="8"/>
      <c r="AA377" s="8"/>
      <c r="AB377" s="8"/>
      <c r="AC377" s="8"/>
      <c r="IW377" s="9"/>
      <c r="IX377" s="10"/>
    </row>
    <row r="378" spans="1:258" s="7" customFormat="1" thickBot="1" x14ac:dyDescent="0.25">
      <c r="A378" s="32"/>
      <c r="B378" s="27" t="s">
        <v>628</v>
      </c>
      <c r="C378" s="28"/>
      <c r="D378" s="29"/>
      <c r="E378" s="29"/>
      <c r="F378" s="30">
        <f>(F376-F377)</f>
        <v>128600</v>
      </c>
      <c r="G378" s="8"/>
      <c r="H378" s="8"/>
      <c r="I378" s="8"/>
      <c r="J378" s="8"/>
      <c r="K378" s="8"/>
      <c r="L378" s="8"/>
      <c r="M378" s="8"/>
      <c r="N378" s="8"/>
      <c r="O378" s="8"/>
      <c r="P378" s="8"/>
      <c r="Q378" s="8"/>
      <c r="R378" s="8"/>
      <c r="S378" s="8"/>
      <c r="T378" s="8"/>
      <c r="U378" s="8"/>
      <c r="V378" s="8"/>
      <c r="W378" s="8"/>
      <c r="X378" s="8"/>
      <c r="Y378" s="8"/>
      <c r="Z378" s="8"/>
      <c r="AA378" s="8"/>
      <c r="AB378" s="8"/>
      <c r="AC378" s="8"/>
      <c r="IW378" s="9"/>
      <c r="IX378" s="10"/>
    </row>
    <row r="379" spans="1:258" thickBot="1" x14ac:dyDescent="0.25">
      <c r="A379" s="21" t="s">
        <v>629</v>
      </c>
      <c r="B379" s="22" t="s">
        <v>437</v>
      </c>
      <c r="C379" s="22"/>
      <c r="D379" s="23"/>
      <c r="E379" s="23"/>
      <c r="F379" s="24"/>
    </row>
    <row r="380" spans="1:258" thickBot="1" x14ac:dyDescent="0.25">
      <c r="A380" s="25" t="s">
        <v>630</v>
      </c>
      <c r="B380" s="22" t="s">
        <v>439</v>
      </c>
      <c r="C380" s="22" t="s">
        <v>23</v>
      </c>
      <c r="D380" s="23">
        <v>2000</v>
      </c>
      <c r="E380" s="23">
        <v>1.6</v>
      </c>
      <c r="F380" s="24">
        <f>E380*D380</f>
        <v>3200</v>
      </c>
    </row>
    <row r="381" spans="1:258" thickBot="1" x14ac:dyDescent="0.25">
      <c r="A381" s="25" t="s">
        <v>631</v>
      </c>
      <c r="B381" s="22" t="s">
        <v>632</v>
      </c>
      <c r="C381" s="22" t="s">
        <v>23</v>
      </c>
      <c r="D381" s="23">
        <v>2000</v>
      </c>
      <c r="E381" s="23">
        <v>1.3</v>
      </c>
      <c r="F381" s="24">
        <f>E381*D381</f>
        <v>2600</v>
      </c>
    </row>
    <row r="382" spans="1:258" thickBot="1" x14ac:dyDescent="0.25">
      <c r="A382" s="25" t="s">
        <v>633</v>
      </c>
      <c r="B382" s="22" t="s">
        <v>441</v>
      </c>
      <c r="C382" s="22" t="s">
        <v>38</v>
      </c>
      <c r="D382" s="23">
        <v>20</v>
      </c>
      <c r="E382" s="23">
        <v>22</v>
      </c>
      <c r="F382" s="24">
        <f>E382*D382</f>
        <v>440</v>
      </c>
    </row>
    <row r="383" spans="1:258" s="7" customFormat="1" thickBot="1" x14ac:dyDescent="0.25">
      <c r="A383" s="26"/>
      <c r="B383" s="27" t="s">
        <v>634</v>
      </c>
      <c r="C383" s="28"/>
      <c r="D383" s="29"/>
      <c r="E383" s="29"/>
      <c r="F383" s="30">
        <f>SUM(F380:F382)</f>
        <v>6240</v>
      </c>
      <c r="G383" s="8"/>
      <c r="H383" s="8"/>
      <c r="I383" s="8"/>
      <c r="J383" s="8"/>
      <c r="K383" s="8"/>
      <c r="L383" s="8"/>
      <c r="M383" s="8"/>
      <c r="N383" s="8"/>
      <c r="O383" s="8"/>
      <c r="P383" s="8"/>
      <c r="Q383" s="8"/>
      <c r="R383" s="8"/>
      <c r="S383" s="8"/>
      <c r="T383" s="8"/>
      <c r="U383" s="8"/>
      <c r="V383" s="8"/>
      <c r="W383" s="8"/>
      <c r="X383" s="8"/>
      <c r="Y383" s="8"/>
      <c r="Z383" s="8"/>
      <c r="AA383" s="8"/>
      <c r="AB383" s="8"/>
      <c r="AC383" s="8"/>
      <c r="IW383" s="9"/>
      <c r="IX383" s="10"/>
    </row>
    <row r="384" spans="1:258" s="7" customFormat="1" thickBot="1" x14ac:dyDescent="0.25">
      <c r="A384" s="26"/>
      <c r="B384" s="27" t="s">
        <v>635</v>
      </c>
      <c r="C384" s="28"/>
      <c r="D384" s="29"/>
      <c r="E384" s="31">
        <v>0</v>
      </c>
      <c r="F384" s="30">
        <f>(F383*E384)</f>
        <v>0</v>
      </c>
      <c r="G384" s="8"/>
      <c r="H384" s="8"/>
      <c r="I384" s="8"/>
      <c r="J384" s="8"/>
      <c r="K384" s="8"/>
      <c r="L384" s="8"/>
      <c r="M384" s="8"/>
      <c r="N384" s="8"/>
      <c r="O384" s="8"/>
      <c r="P384" s="8"/>
      <c r="Q384" s="8"/>
      <c r="R384" s="8"/>
      <c r="S384" s="8"/>
      <c r="T384" s="8"/>
      <c r="U384" s="8"/>
      <c r="V384" s="8"/>
      <c r="W384" s="8"/>
      <c r="X384" s="8"/>
      <c r="Y384" s="8"/>
      <c r="Z384" s="8"/>
      <c r="AA384" s="8"/>
      <c r="AB384" s="8"/>
      <c r="AC384" s="8"/>
      <c r="IW384" s="9"/>
      <c r="IX384" s="10"/>
    </row>
    <row r="385" spans="1:258" s="7" customFormat="1" thickBot="1" x14ac:dyDescent="0.25">
      <c r="A385" s="32"/>
      <c r="B385" s="27" t="s">
        <v>636</v>
      </c>
      <c r="C385" s="28"/>
      <c r="D385" s="29"/>
      <c r="E385" s="29"/>
      <c r="F385" s="30">
        <f>(F383-F384)</f>
        <v>6240</v>
      </c>
      <c r="G385" s="8"/>
      <c r="H385" s="8"/>
      <c r="I385" s="8"/>
      <c r="J385" s="8"/>
      <c r="K385" s="8"/>
      <c r="L385" s="8"/>
      <c r="M385" s="8"/>
      <c r="N385" s="8"/>
      <c r="O385" s="8"/>
      <c r="P385" s="8"/>
      <c r="Q385" s="8"/>
      <c r="R385" s="8"/>
      <c r="S385" s="8"/>
      <c r="T385" s="8"/>
      <c r="U385" s="8"/>
      <c r="V385" s="8"/>
      <c r="W385" s="8"/>
      <c r="X385" s="8"/>
      <c r="Y385" s="8"/>
      <c r="Z385" s="8"/>
      <c r="AA385" s="8"/>
      <c r="AB385" s="8"/>
      <c r="AC385" s="8"/>
      <c r="IW385" s="9"/>
      <c r="IX385" s="10"/>
    </row>
    <row r="386" spans="1:258" s="7" customFormat="1" thickBot="1" x14ac:dyDescent="0.25">
      <c r="A386" s="26"/>
      <c r="B386" s="33" t="s">
        <v>637</v>
      </c>
      <c r="C386" s="28"/>
      <c r="D386" s="29"/>
      <c r="E386" s="29"/>
      <c r="F386" s="30">
        <f>SUM(F378,F385)</f>
        <v>134840</v>
      </c>
      <c r="G386" s="8"/>
      <c r="H386" s="8"/>
      <c r="I386" s="8"/>
      <c r="J386" s="8"/>
      <c r="K386" s="8"/>
      <c r="L386" s="8"/>
      <c r="M386" s="8"/>
      <c r="N386" s="8"/>
      <c r="O386" s="8"/>
      <c r="P386" s="8"/>
      <c r="Q386" s="8"/>
      <c r="R386" s="8"/>
      <c r="S386" s="8"/>
      <c r="T386" s="8"/>
      <c r="U386" s="8"/>
      <c r="V386" s="8"/>
      <c r="W386" s="8"/>
      <c r="X386" s="8"/>
      <c r="Y386" s="8"/>
      <c r="Z386" s="8"/>
      <c r="AA386" s="8"/>
      <c r="AB386" s="8"/>
      <c r="AC386" s="8"/>
      <c r="IW386" s="9"/>
      <c r="IX386" s="10"/>
    </row>
    <row r="387" spans="1:258" s="7" customFormat="1" thickBot="1" x14ac:dyDescent="0.25">
      <c r="A387" s="26"/>
      <c r="B387" s="33" t="s">
        <v>638</v>
      </c>
      <c r="C387" s="28"/>
      <c r="D387" s="29"/>
      <c r="E387" s="31">
        <v>0</v>
      </c>
      <c r="F387" s="30">
        <f>(F386*E387)</f>
        <v>0</v>
      </c>
      <c r="G387" s="8"/>
      <c r="H387" s="8"/>
      <c r="I387" s="8"/>
      <c r="J387" s="8"/>
      <c r="K387" s="8"/>
      <c r="L387" s="8"/>
      <c r="M387" s="8"/>
      <c r="N387" s="8"/>
      <c r="O387" s="8"/>
      <c r="P387" s="8"/>
      <c r="Q387" s="8"/>
      <c r="R387" s="8"/>
      <c r="S387" s="8"/>
      <c r="T387" s="8"/>
      <c r="U387" s="8"/>
      <c r="V387" s="8"/>
      <c r="W387" s="8"/>
      <c r="X387" s="8"/>
      <c r="Y387" s="8"/>
      <c r="Z387" s="8"/>
      <c r="AA387" s="8"/>
      <c r="AB387" s="8"/>
      <c r="AC387" s="8"/>
      <c r="IW387" s="9"/>
      <c r="IX387" s="10"/>
    </row>
    <row r="388" spans="1:258" s="7" customFormat="1" thickBot="1" x14ac:dyDescent="0.25">
      <c r="A388" s="32"/>
      <c r="B388" s="33" t="s">
        <v>639</v>
      </c>
      <c r="C388" s="28"/>
      <c r="D388" s="29"/>
      <c r="E388" s="29"/>
      <c r="F388" s="30">
        <f>(F386-F387)</f>
        <v>134840</v>
      </c>
      <c r="G388" s="8"/>
      <c r="H388" s="8"/>
      <c r="I388" s="8"/>
      <c r="J388" s="8"/>
      <c r="K388" s="8"/>
      <c r="L388" s="8"/>
      <c r="M388" s="8"/>
      <c r="N388" s="8"/>
      <c r="O388" s="8"/>
      <c r="P388" s="8"/>
      <c r="Q388" s="8"/>
      <c r="R388" s="8"/>
      <c r="S388" s="8"/>
      <c r="T388" s="8"/>
      <c r="U388" s="8"/>
      <c r="V388" s="8"/>
      <c r="W388" s="8"/>
      <c r="X388" s="8"/>
      <c r="Y388" s="8"/>
      <c r="Z388" s="8"/>
      <c r="AA388" s="8"/>
      <c r="AB388" s="8"/>
      <c r="AC388" s="8"/>
      <c r="IW388" s="9"/>
      <c r="IX388" s="10"/>
    </row>
    <row r="389" spans="1:258" s="7" customFormat="1" thickBot="1" x14ac:dyDescent="0.25">
      <c r="A389" s="26"/>
      <c r="B389" s="34" t="s">
        <v>640</v>
      </c>
      <c r="C389" s="28"/>
      <c r="D389" s="29"/>
      <c r="E389" s="29"/>
      <c r="F389" s="30">
        <f>SUM(F371,F388)</f>
        <v>390826.9</v>
      </c>
      <c r="G389" s="8"/>
      <c r="H389" s="8"/>
      <c r="I389" s="8"/>
      <c r="J389" s="8"/>
      <c r="K389" s="8"/>
      <c r="L389" s="8"/>
      <c r="M389" s="8"/>
      <c r="N389" s="8"/>
      <c r="O389" s="8"/>
      <c r="P389" s="8"/>
      <c r="Q389" s="8"/>
      <c r="R389" s="8"/>
      <c r="S389" s="8"/>
      <c r="T389" s="8"/>
      <c r="U389" s="8"/>
      <c r="V389" s="8"/>
      <c r="W389" s="8"/>
      <c r="X389" s="8"/>
      <c r="Y389" s="8"/>
      <c r="Z389" s="8"/>
      <c r="AA389" s="8"/>
      <c r="AB389" s="8"/>
      <c r="AC389" s="8"/>
      <c r="IW389" s="9"/>
      <c r="IX389" s="10"/>
    </row>
    <row r="390" spans="1:258" s="7" customFormat="1" thickBot="1" x14ac:dyDescent="0.25">
      <c r="A390" s="26"/>
      <c r="B390" s="34" t="s">
        <v>641</v>
      </c>
      <c r="C390" s="28"/>
      <c r="D390" s="29"/>
      <c r="E390" s="31">
        <v>0</v>
      </c>
      <c r="F390" s="30">
        <f>(F389*E390)</f>
        <v>0</v>
      </c>
      <c r="G390" s="8"/>
      <c r="H390" s="8"/>
      <c r="I390" s="8"/>
      <c r="J390" s="8"/>
      <c r="K390" s="8"/>
      <c r="L390" s="8"/>
      <c r="M390" s="8"/>
      <c r="N390" s="8"/>
      <c r="O390" s="8"/>
      <c r="P390" s="8"/>
      <c r="Q390" s="8"/>
      <c r="R390" s="8"/>
      <c r="S390" s="8"/>
      <c r="T390" s="8"/>
      <c r="U390" s="8"/>
      <c r="V390" s="8"/>
      <c r="W390" s="8"/>
      <c r="X390" s="8"/>
      <c r="Y390" s="8"/>
      <c r="Z390" s="8"/>
      <c r="AA390" s="8"/>
      <c r="AB390" s="8"/>
      <c r="AC390" s="8"/>
      <c r="IW390" s="9"/>
      <c r="IX390" s="10"/>
    </row>
    <row r="391" spans="1:258" s="7" customFormat="1" thickBot="1" x14ac:dyDescent="0.25">
      <c r="A391" s="32"/>
      <c r="B391" s="34" t="s">
        <v>642</v>
      </c>
      <c r="C391" s="28"/>
      <c r="D391" s="29"/>
      <c r="E391" s="29"/>
      <c r="F391" s="30">
        <f>(F389-F390)</f>
        <v>390826.9</v>
      </c>
      <c r="G391" s="8"/>
      <c r="H391" s="8"/>
      <c r="I391" s="8"/>
      <c r="J391" s="8"/>
      <c r="K391" s="8"/>
      <c r="L391" s="8"/>
      <c r="M391" s="8"/>
      <c r="N391" s="8"/>
      <c r="O391" s="8"/>
      <c r="P391" s="8"/>
      <c r="Q391" s="8"/>
      <c r="R391" s="8"/>
      <c r="S391" s="8"/>
      <c r="T391" s="8"/>
      <c r="U391" s="8"/>
      <c r="V391" s="8"/>
      <c r="W391" s="8"/>
      <c r="X391" s="8"/>
      <c r="Y391" s="8"/>
      <c r="Z391" s="8"/>
      <c r="AA391" s="8"/>
      <c r="AB391" s="8"/>
      <c r="AC391" s="8"/>
      <c r="IW391" s="9"/>
      <c r="IX391" s="10"/>
    </row>
    <row r="392" spans="1:258" thickBot="1" x14ac:dyDescent="0.25">
      <c r="A392" s="21" t="s">
        <v>643</v>
      </c>
      <c r="B392" s="22" t="s">
        <v>644</v>
      </c>
      <c r="C392" s="22"/>
      <c r="D392" s="23"/>
      <c r="E392" s="23"/>
      <c r="F392" s="24"/>
    </row>
    <row r="393" spans="1:258" thickBot="1" x14ac:dyDescent="0.25">
      <c r="A393" s="21" t="s">
        <v>645</v>
      </c>
      <c r="B393" s="22" t="s">
        <v>646</v>
      </c>
      <c r="C393" s="22"/>
      <c r="D393" s="23"/>
      <c r="E393" s="23"/>
      <c r="F393" s="24"/>
    </row>
    <row r="394" spans="1:258" thickBot="1" x14ac:dyDescent="0.25">
      <c r="A394" s="21" t="s">
        <v>647</v>
      </c>
      <c r="B394" s="22" t="s">
        <v>648</v>
      </c>
      <c r="C394" s="22"/>
      <c r="D394" s="23"/>
      <c r="E394" s="23"/>
      <c r="F394" s="24"/>
    </row>
    <row r="395" spans="1:258" ht="24.75" thickBot="1" x14ac:dyDescent="0.25">
      <c r="A395" s="25" t="s">
        <v>649</v>
      </c>
      <c r="B395" s="22" t="s">
        <v>650</v>
      </c>
      <c r="C395" s="22" t="s">
        <v>23</v>
      </c>
      <c r="D395" s="23">
        <v>255</v>
      </c>
      <c r="E395" s="23">
        <v>142.07</v>
      </c>
      <c r="F395" s="24">
        <f>E395*D395</f>
        <v>36227.85</v>
      </c>
    </row>
    <row r="396" spans="1:258" ht="36.75" thickBot="1" x14ac:dyDescent="0.25">
      <c r="A396" s="25" t="s">
        <v>651</v>
      </c>
      <c r="B396" s="22" t="s">
        <v>203</v>
      </c>
      <c r="C396" s="22" t="s">
        <v>23</v>
      </c>
      <c r="D396" s="23">
        <v>15</v>
      </c>
      <c r="E396" s="23">
        <v>101</v>
      </c>
      <c r="F396" s="24">
        <f>E396*D396</f>
        <v>1515</v>
      </c>
    </row>
    <row r="397" spans="1:258" s="7" customFormat="1" thickBot="1" x14ac:dyDescent="0.25">
      <c r="A397" s="26"/>
      <c r="B397" s="27" t="s">
        <v>652</v>
      </c>
      <c r="C397" s="28"/>
      <c r="D397" s="29"/>
      <c r="E397" s="29"/>
      <c r="F397" s="30">
        <f>SUM(F395:F396)</f>
        <v>37742.85</v>
      </c>
      <c r="G397" s="8"/>
      <c r="H397" s="8"/>
      <c r="I397" s="8"/>
      <c r="J397" s="8"/>
      <c r="K397" s="8"/>
      <c r="L397" s="8"/>
      <c r="M397" s="8"/>
      <c r="N397" s="8"/>
      <c r="O397" s="8"/>
      <c r="P397" s="8"/>
      <c r="Q397" s="8"/>
      <c r="R397" s="8"/>
      <c r="S397" s="8"/>
      <c r="T397" s="8"/>
      <c r="U397" s="8"/>
      <c r="V397" s="8"/>
      <c r="W397" s="8"/>
      <c r="X397" s="8"/>
      <c r="Y397" s="8"/>
      <c r="Z397" s="8"/>
      <c r="AA397" s="8"/>
      <c r="AB397" s="8"/>
      <c r="AC397" s="8"/>
      <c r="IW397" s="9"/>
      <c r="IX397" s="10"/>
    </row>
    <row r="398" spans="1:258" s="7" customFormat="1" thickBot="1" x14ac:dyDescent="0.25">
      <c r="A398" s="26"/>
      <c r="B398" s="27" t="s">
        <v>653</v>
      </c>
      <c r="C398" s="28"/>
      <c r="D398" s="29"/>
      <c r="E398" s="31">
        <v>0</v>
      </c>
      <c r="F398" s="30">
        <f>(F397*E398)</f>
        <v>0</v>
      </c>
      <c r="G398" s="8"/>
      <c r="H398" s="8"/>
      <c r="I398" s="8"/>
      <c r="J398" s="8"/>
      <c r="K398" s="8"/>
      <c r="L398" s="8"/>
      <c r="M398" s="8"/>
      <c r="N398" s="8"/>
      <c r="O398" s="8"/>
      <c r="P398" s="8"/>
      <c r="Q398" s="8"/>
      <c r="R398" s="8"/>
      <c r="S398" s="8"/>
      <c r="T398" s="8"/>
      <c r="U398" s="8"/>
      <c r="V398" s="8"/>
      <c r="W398" s="8"/>
      <c r="X398" s="8"/>
      <c r="Y398" s="8"/>
      <c r="Z398" s="8"/>
      <c r="AA398" s="8"/>
      <c r="AB398" s="8"/>
      <c r="AC398" s="8"/>
      <c r="IW398" s="9"/>
      <c r="IX398" s="10"/>
    </row>
    <row r="399" spans="1:258" s="7" customFormat="1" thickBot="1" x14ac:dyDescent="0.25">
      <c r="A399" s="32"/>
      <c r="B399" s="27" t="s">
        <v>654</v>
      </c>
      <c r="C399" s="28"/>
      <c r="D399" s="29"/>
      <c r="E399" s="29"/>
      <c r="F399" s="30">
        <f>(F397-F398)</f>
        <v>37742.85</v>
      </c>
      <c r="G399" s="8"/>
      <c r="H399" s="8"/>
      <c r="I399" s="8"/>
      <c r="J399" s="8"/>
      <c r="K399" s="8"/>
      <c r="L399" s="8"/>
      <c r="M399" s="8"/>
      <c r="N399" s="8"/>
      <c r="O399" s="8"/>
      <c r="P399" s="8"/>
      <c r="Q399" s="8"/>
      <c r="R399" s="8"/>
      <c r="S399" s="8"/>
      <c r="T399" s="8"/>
      <c r="U399" s="8"/>
      <c r="V399" s="8"/>
      <c r="W399" s="8"/>
      <c r="X399" s="8"/>
      <c r="Y399" s="8"/>
      <c r="Z399" s="8"/>
      <c r="AA399" s="8"/>
      <c r="AB399" s="8"/>
      <c r="AC399" s="8"/>
      <c r="IW399" s="9"/>
      <c r="IX399" s="10"/>
    </row>
    <row r="400" spans="1:258" s="7" customFormat="1" thickBot="1" x14ac:dyDescent="0.25">
      <c r="A400" s="26"/>
      <c r="B400" s="33" t="s">
        <v>655</v>
      </c>
      <c r="C400" s="28"/>
      <c r="D400" s="29"/>
      <c r="E400" s="29"/>
      <c r="F400" s="30">
        <f>SUM(F399)</f>
        <v>37742.85</v>
      </c>
      <c r="G400" s="8"/>
      <c r="H400" s="8"/>
      <c r="I400" s="8"/>
      <c r="J400" s="8"/>
      <c r="K400" s="8"/>
      <c r="L400" s="8"/>
      <c r="M400" s="8"/>
      <c r="N400" s="8"/>
      <c r="O400" s="8"/>
      <c r="P400" s="8"/>
      <c r="Q400" s="8"/>
      <c r="R400" s="8"/>
      <c r="S400" s="8"/>
      <c r="T400" s="8"/>
      <c r="U400" s="8"/>
      <c r="V400" s="8"/>
      <c r="W400" s="8"/>
      <c r="X400" s="8"/>
      <c r="Y400" s="8"/>
      <c r="Z400" s="8"/>
      <c r="AA400" s="8"/>
      <c r="AB400" s="8"/>
      <c r="AC400" s="8"/>
      <c r="IW400" s="9"/>
      <c r="IX400" s="10"/>
    </row>
    <row r="401" spans="1:258" s="7" customFormat="1" thickBot="1" x14ac:dyDescent="0.25">
      <c r="A401" s="26"/>
      <c r="B401" s="33" t="s">
        <v>656</v>
      </c>
      <c r="C401" s="28"/>
      <c r="D401" s="29"/>
      <c r="E401" s="31">
        <v>0</v>
      </c>
      <c r="F401" s="30">
        <f>(F400*E401)</f>
        <v>0</v>
      </c>
      <c r="G401" s="8"/>
      <c r="H401" s="8"/>
      <c r="I401" s="8"/>
      <c r="J401" s="8"/>
      <c r="K401" s="8"/>
      <c r="L401" s="8"/>
      <c r="M401" s="8"/>
      <c r="N401" s="8"/>
      <c r="O401" s="8"/>
      <c r="P401" s="8"/>
      <c r="Q401" s="8"/>
      <c r="R401" s="8"/>
      <c r="S401" s="8"/>
      <c r="T401" s="8"/>
      <c r="U401" s="8"/>
      <c r="V401" s="8"/>
      <c r="W401" s="8"/>
      <c r="X401" s="8"/>
      <c r="Y401" s="8"/>
      <c r="Z401" s="8"/>
      <c r="AA401" s="8"/>
      <c r="AB401" s="8"/>
      <c r="AC401" s="8"/>
      <c r="IW401" s="9"/>
      <c r="IX401" s="10"/>
    </row>
    <row r="402" spans="1:258" s="7" customFormat="1" thickBot="1" x14ac:dyDescent="0.25">
      <c r="A402" s="32"/>
      <c r="B402" s="33" t="s">
        <v>657</v>
      </c>
      <c r="C402" s="28"/>
      <c r="D402" s="29"/>
      <c r="E402" s="29"/>
      <c r="F402" s="30">
        <f>(F400-F401)</f>
        <v>37742.85</v>
      </c>
      <c r="G402" s="8"/>
      <c r="H402" s="8"/>
      <c r="I402" s="8"/>
      <c r="J402" s="8"/>
      <c r="K402" s="8"/>
      <c r="L402" s="8"/>
      <c r="M402" s="8"/>
      <c r="N402" s="8"/>
      <c r="O402" s="8"/>
      <c r="P402" s="8"/>
      <c r="Q402" s="8"/>
      <c r="R402" s="8"/>
      <c r="S402" s="8"/>
      <c r="T402" s="8"/>
      <c r="U402" s="8"/>
      <c r="V402" s="8"/>
      <c r="W402" s="8"/>
      <c r="X402" s="8"/>
      <c r="Y402" s="8"/>
      <c r="Z402" s="8"/>
      <c r="AA402" s="8"/>
      <c r="AB402" s="8"/>
      <c r="AC402" s="8"/>
      <c r="IW402" s="9"/>
      <c r="IX402" s="10"/>
    </row>
    <row r="403" spans="1:258" thickBot="1" x14ac:dyDescent="0.25">
      <c r="A403" s="21" t="s">
        <v>658</v>
      </c>
      <c r="B403" s="22" t="s">
        <v>228</v>
      </c>
      <c r="C403" s="22"/>
      <c r="D403" s="23"/>
      <c r="E403" s="23"/>
      <c r="F403" s="24"/>
    </row>
    <row r="404" spans="1:258" thickBot="1" x14ac:dyDescent="0.25">
      <c r="A404" s="21" t="s">
        <v>659</v>
      </c>
      <c r="B404" s="22" t="s">
        <v>230</v>
      </c>
      <c r="C404" s="22"/>
      <c r="D404" s="23"/>
      <c r="E404" s="23"/>
      <c r="F404" s="24"/>
    </row>
    <row r="405" spans="1:258" ht="24.75" thickBot="1" x14ac:dyDescent="0.25">
      <c r="A405" s="25" t="s">
        <v>660</v>
      </c>
      <c r="B405" s="22" t="s">
        <v>232</v>
      </c>
      <c r="C405" s="22" t="s">
        <v>23</v>
      </c>
      <c r="D405" s="23">
        <v>3650</v>
      </c>
      <c r="E405" s="23">
        <v>6</v>
      </c>
      <c r="F405" s="24">
        <f>E405*D405</f>
        <v>21900</v>
      </c>
    </row>
    <row r="406" spans="1:258" thickBot="1" x14ac:dyDescent="0.25">
      <c r="A406" s="25" t="s">
        <v>661</v>
      </c>
      <c r="B406" s="22" t="s">
        <v>234</v>
      </c>
      <c r="C406" s="22" t="s">
        <v>235</v>
      </c>
      <c r="D406" s="23">
        <v>1600</v>
      </c>
      <c r="E406" s="23">
        <v>80</v>
      </c>
      <c r="F406" s="24">
        <f>E406*D406</f>
        <v>128000</v>
      </c>
    </row>
    <row r="407" spans="1:258" thickBot="1" x14ac:dyDescent="0.25">
      <c r="A407" s="25" t="s">
        <v>662</v>
      </c>
      <c r="B407" s="22" t="s">
        <v>237</v>
      </c>
      <c r="C407" s="22" t="s">
        <v>235</v>
      </c>
      <c r="D407" s="23">
        <v>40</v>
      </c>
      <c r="E407" s="23">
        <v>270</v>
      </c>
      <c r="F407" s="24">
        <f>E407*D407</f>
        <v>10800</v>
      </c>
    </row>
    <row r="408" spans="1:258" thickBot="1" x14ac:dyDescent="0.25">
      <c r="A408" s="25" t="s">
        <v>663</v>
      </c>
      <c r="B408" s="22" t="s">
        <v>239</v>
      </c>
      <c r="C408" s="22" t="s">
        <v>23</v>
      </c>
      <c r="D408" s="23">
        <v>120</v>
      </c>
      <c r="E408" s="23">
        <v>19.5</v>
      </c>
      <c r="F408" s="24">
        <f>E408*D408</f>
        <v>2340</v>
      </c>
    </row>
    <row r="409" spans="1:258" thickBot="1" x14ac:dyDescent="0.25">
      <c r="A409" s="25" t="s">
        <v>664</v>
      </c>
      <c r="B409" s="22" t="s">
        <v>241</v>
      </c>
      <c r="C409" s="22" t="s">
        <v>23</v>
      </c>
      <c r="D409" s="23">
        <v>3650</v>
      </c>
      <c r="E409" s="23">
        <v>10</v>
      </c>
      <c r="F409" s="24">
        <f>E409*D409</f>
        <v>36500</v>
      </c>
    </row>
    <row r="410" spans="1:258" s="7" customFormat="1" thickBot="1" x14ac:dyDescent="0.25">
      <c r="A410" s="26"/>
      <c r="B410" s="27" t="s">
        <v>665</v>
      </c>
      <c r="C410" s="28"/>
      <c r="D410" s="29"/>
      <c r="E410" s="29"/>
      <c r="F410" s="30">
        <f>SUM(F405:F409)</f>
        <v>199540</v>
      </c>
      <c r="G410" s="8"/>
      <c r="H410" s="8"/>
      <c r="I410" s="8"/>
      <c r="J410" s="8"/>
      <c r="K410" s="8"/>
      <c r="L410" s="8"/>
      <c r="M410" s="8"/>
      <c r="N410" s="8"/>
      <c r="O410" s="8"/>
      <c r="P410" s="8"/>
      <c r="Q410" s="8"/>
      <c r="R410" s="8"/>
      <c r="S410" s="8"/>
      <c r="T410" s="8"/>
      <c r="U410" s="8"/>
      <c r="V410" s="8"/>
      <c r="W410" s="8"/>
      <c r="X410" s="8"/>
      <c r="Y410" s="8"/>
      <c r="Z410" s="8"/>
      <c r="AA410" s="8"/>
      <c r="AB410" s="8"/>
      <c r="AC410" s="8"/>
      <c r="IW410" s="9"/>
      <c r="IX410" s="10"/>
    </row>
    <row r="411" spans="1:258" s="7" customFormat="1" thickBot="1" x14ac:dyDescent="0.25">
      <c r="A411" s="26"/>
      <c r="B411" s="27" t="s">
        <v>666</v>
      </c>
      <c r="C411" s="28"/>
      <c r="D411" s="29"/>
      <c r="E411" s="31">
        <v>0</v>
      </c>
      <c r="F411" s="30">
        <f>(F410*E411)</f>
        <v>0</v>
      </c>
      <c r="G411" s="8"/>
      <c r="H411" s="8"/>
      <c r="I411" s="8"/>
      <c r="J411" s="8"/>
      <c r="K411" s="8"/>
      <c r="L411" s="8"/>
      <c r="M411" s="8"/>
      <c r="N411" s="8"/>
      <c r="O411" s="8"/>
      <c r="P411" s="8"/>
      <c r="Q411" s="8"/>
      <c r="R411" s="8"/>
      <c r="S411" s="8"/>
      <c r="T411" s="8"/>
      <c r="U411" s="8"/>
      <c r="V411" s="8"/>
      <c r="W411" s="8"/>
      <c r="X411" s="8"/>
      <c r="Y411" s="8"/>
      <c r="Z411" s="8"/>
      <c r="AA411" s="8"/>
      <c r="AB411" s="8"/>
      <c r="AC411" s="8"/>
      <c r="IW411" s="9"/>
      <c r="IX411" s="10"/>
    </row>
    <row r="412" spans="1:258" s="7" customFormat="1" thickBot="1" x14ac:dyDescent="0.25">
      <c r="A412" s="32"/>
      <c r="B412" s="27" t="s">
        <v>667</v>
      </c>
      <c r="C412" s="28"/>
      <c r="D412" s="29"/>
      <c r="E412" s="29"/>
      <c r="F412" s="30">
        <f>(F410-F411)</f>
        <v>199540</v>
      </c>
      <c r="G412" s="8"/>
      <c r="H412" s="8"/>
      <c r="I412" s="8"/>
      <c r="J412" s="8"/>
      <c r="K412" s="8"/>
      <c r="L412" s="8"/>
      <c r="M412" s="8"/>
      <c r="N412" s="8"/>
      <c r="O412" s="8"/>
      <c r="P412" s="8"/>
      <c r="Q412" s="8"/>
      <c r="R412" s="8"/>
      <c r="S412" s="8"/>
      <c r="T412" s="8"/>
      <c r="U412" s="8"/>
      <c r="V412" s="8"/>
      <c r="W412" s="8"/>
      <c r="X412" s="8"/>
      <c r="Y412" s="8"/>
      <c r="Z412" s="8"/>
      <c r="AA412" s="8"/>
      <c r="AB412" s="8"/>
      <c r="AC412" s="8"/>
      <c r="IW412" s="9"/>
      <c r="IX412" s="10"/>
    </row>
    <row r="413" spans="1:258" thickBot="1" x14ac:dyDescent="0.25">
      <c r="A413" s="21" t="s">
        <v>668</v>
      </c>
      <c r="B413" s="22" t="s">
        <v>246</v>
      </c>
      <c r="C413" s="22"/>
      <c r="D413" s="23"/>
      <c r="E413" s="23"/>
      <c r="F413" s="24"/>
    </row>
    <row r="414" spans="1:258" ht="36.75" thickBot="1" x14ac:dyDescent="0.25">
      <c r="A414" s="25" t="s">
        <v>669</v>
      </c>
      <c r="B414" s="22" t="s">
        <v>248</v>
      </c>
      <c r="C414" s="22"/>
      <c r="D414" s="23"/>
      <c r="E414" s="23"/>
      <c r="F414" s="24"/>
    </row>
    <row r="415" spans="1:258" thickBot="1" x14ac:dyDescent="0.25">
      <c r="A415" s="25" t="s">
        <v>670</v>
      </c>
      <c r="B415" s="22" t="s">
        <v>250</v>
      </c>
      <c r="C415" s="22" t="s">
        <v>38</v>
      </c>
      <c r="D415" s="23">
        <v>1100</v>
      </c>
      <c r="E415" s="23">
        <v>11.75</v>
      </c>
      <c r="F415" s="24">
        <f t="shared" ref="F415:F425" si="13">E415*D415</f>
        <v>12925</v>
      </c>
    </row>
    <row r="416" spans="1:258" thickBot="1" x14ac:dyDescent="0.25">
      <c r="A416" s="25" t="s">
        <v>671</v>
      </c>
      <c r="B416" s="22" t="s">
        <v>252</v>
      </c>
      <c r="C416" s="22" t="s">
        <v>38</v>
      </c>
      <c r="D416" s="23">
        <v>600</v>
      </c>
      <c r="E416" s="23">
        <v>12.82</v>
      </c>
      <c r="F416" s="24">
        <f t="shared" si="13"/>
        <v>7692</v>
      </c>
    </row>
    <row r="417" spans="1:6" thickBot="1" x14ac:dyDescent="0.25">
      <c r="A417" s="25" t="s">
        <v>672</v>
      </c>
      <c r="B417" s="22" t="s">
        <v>254</v>
      </c>
      <c r="C417" s="22" t="s">
        <v>38</v>
      </c>
      <c r="D417" s="23">
        <v>300</v>
      </c>
      <c r="E417" s="23">
        <v>19.77</v>
      </c>
      <c r="F417" s="24">
        <f t="shared" si="13"/>
        <v>5931</v>
      </c>
    </row>
    <row r="418" spans="1:6" thickBot="1" x14ac:dyDescent="0.25">
      <c r="A418" s="25" t="s">
        <v>673</v>
      </c>
      <c r="B418" s="22" t="s">
        <v>674</v>
      </c>
      <c r="C418" s="22" t="s">
        <v>38</v>
      </c>
      <c r="D418" s="23">
        <v>300</v>
      </c>
      <c r="E418" s="23">
        <v>28.86</v>
      </c>
      <c r="F418" s="24">
        <f t="shared" si="13"/>
        <v>8658</v>
      </c>
    </row>
    <row r="419" spans="1:6" thickBot="1" x14ac:dyDescent="0.25">
      <c r="A419" s="25" t="s">
        <v>675</v>
      </c>
      <c r="B419" s="22" t="s">
        <v>676</v>
      </c>
      <c r="C419" s="22" t="s">
        <v>38</v>
      </c>
      <c r="D419" s="23">
        <v>350</v>
      </c>
      <c r="E419" s="23">
        <v>40</v>
      </c>
      <c r="F419" s="24">
        <f t="shared" si="13"/>
        <v>14000</v>
      </c>
    </row>
    <row r="420" spans="1:6" ht="24.75" thickBot="1" x14ac:dyDescent="0.25">
      <c r="A420" s="25" t="s">
        <v>677</v>
      </c>
      <c r="B420" s="22" t="s">
        <v>256</v>
      </c>
      <c r="C420" s="22" t="s">
        <v>38</v>
      </c>
      <c r="D420" s="23">
        <v>1750</v>
      </c>
      <c r="E420" s="23">
        <v>3.74</v>
      </c>
      <c r="F420" s="24">
        <f t="shared" si="13"/>
        <v>6545</v>
      </c>
    </row>
    <row r="421" spans="1:6" thickBot="1" x14ac:dyDescent="0.25">
      <c r="A421" s="25" t="s">
        <v>678</v>
      </c>
      <c r="B421" s="22" t="s">
        <v>258</v>
      </c>
      <c r="C421" s="22" t="s">
        <v>90</v>
      </c>
      <c r="D421" s="23">
        <v>55</v>
      </c>
      <c r="E421" s="23">
        <v>56.65</v>
      </c>
      <c r="F421" s="24">
        <f t="shared" si="13"/>
        <v>3115.75</v>
      </c>
    </row>
    <row r="422" spans="1:6" thickBot="1" x14ac:dyDescent="0.25">
      <c r="A422" s="25" t="s">
        <v>679</v>
      </c>
      <c r="B422" s="22" t="s">
        <v>260</v>
      </c>
      <c r="C422" s="22" t="s">
        <v>38</v>
      </c>
      <c r="D422" s="23">
        <v>200</v>
      </c>
      <c r="E422" s="23">
        <v>60.93</v>
      </c>
      <c r="F422" s="24">
        <f t="shared" si="13"/>
        <v>12186</v>
      </c>
    </row>
    <row r="423" spans="1:6" thickBot="1" x14ac:dyDescent="0.25">
      <c r="A423" s="25" t="s">
        <v>680</v>
      </c>
      <c r="B423" s="22" t="s">
        <v>262</v>
      </c>
      <c r="C423" s="22" t="s">
        <v>38</v>
      </c>
      <c r="D423" s="23">
        <v>50</v>
      </c>
      <c r="E423" s="23">
        <v>138.97</v>
      </c>
      <c r="F423" s="24">
        <f t="shared" si="13"/>
        <v>6948.5</v>
      </c>
    </row>
    <row r="424" spans="1:6" thickBot="1" x14ac:dyDescent="0.25">
      <c r="A424" s="25" t="s">
        <v>681</v>
      </c>
      <c r="B424" s="22" t="s">
        <v>682</v>
      </c>
      <c r="C424" s="22" t="s">
        <v>90</v>
      </c>
      <c r="D424" s="23">
        <v>50</v>
      </c>
      <c r="E424" s="23">
        <v>64.14</v>
      </c>
      <c r="F424" s="24">
        <f t="shared" si="13"/>
        <v>3207</v>
      </c>
    </row>
    <row r="425" spans="1:6" ht="24.75" thickBot="1" x14ac:dyDescent="0.25">
      <c r="A425" s="25" t="s">
        <v>683</v>
      </c>
      <c r="B425" s="22" t="s">
        <v>684</v>
      </c>
      <c r="C425" s="22" t="s">
        <v>90</v>
      </c>
      <c r="D425" s="23">
        <v>130</v>
      </c>
      <c r="E425" s="23">
        <v>131.47999999999999</v>
      </c>
      <c r="F425" s="24">
        <f t="shared" si="13"/>
        <v>17092.399999999998</v>
      </c>
    </row>
    <row r="426" spans="1:6" thickBot="1" x14ac:dyDescent="0.25">
      <c r="A426" s="25" t="s">
        <v>685</v>
      </c>
      <c r="B426" s="22" t="s">
        <v>264</v>
      </c>
      <c r="C426" s="22"/>
      <c r="D426" s="23"/>
      <c r="E426" s="23"/>
      <c r="F426" s="24"/>
    </row>
    <row r="427" spans="1:6" ht="48.75" thickBot="1" x14ac:dyDescent="0.25">
      <c r="A427" s="25" t="s">
        <v>686</v>
      </c>
      <c r="B427" s="22" t="s">
        <v>687</v>
      </c>
      <c r="C427" s="22" t="s">
        <v>79</v>
      </c>
      <c r="D427" s="23">
        <v>1</v>
      </c>
      <c r="E427" s="23">
        <v>8260</v>
      </c>
      <c r="F427" s="24">
        <f t="shared" ref="F427:F434" si="14">E427*D427</f>
        <v>8260</v>
      </c>
    </row>
    <row r="428" spans="1:6" ht="24.75" thickBot="1" x14ac:dyDescent="0.25">
      <c r="A428" s="25" t="s">
        <v>688</v>
      </c>
      <c r="B428" s="22" t="s">
        <v>689</v>
      </c>
      <c r="C428" s="22" t="s">
        <v>79</v>
      </c>
      <c r="D428" s="23">
        <v>3</v>
      </c>
      <c r="E428" s="23">
        <v>1470</v>
      </c>
      <c r="F428" s="24">
        <f t="shared" si="14"/>
        <v>4410</v>
      </c>
    </row>
    <row r="429" spans="1:6" ht="24.75" thickBot="1" x14ac:dyDescent="0.25">
      <c r="A429" s="25" t="s">
        <v>690</v>
      </c>
      <c r="B429" s="22" t="s">
        <v>268</v>
      </c>
      <c r="C429" s="22" t="s">
        <v>79</v>
      </c>
      <c r="D429" s="23">
        <v>2</v>
      </c>
      <c r="E429" s="23">
        <v>924</v>
      </c>
      <c r="F429" s="24">
        <f t="shared" si="14"/>
        <v>1848</v>
      </c>
    </row>
    <row r="430" spans="1:6" ht="24.75" thickBot="1" x14ac:dyDescent="0.25">
      <c r="A430" s="25" t="s">
        <v>691</v>
      </c>
      <c r="B430" s="22" t="s">
        <v>270</v>
      </c>
      <c r="C430" s="22" t="s">
        <v>79</v>
      </c>
      <c r="D430" s="23">
        <v>1</v>
      </c>
      <c r="E430" s="23">
        <v>680</v>
      </c>
      <c r="F430" s="24">
        <f t="shared" si="14"/>
        <v>680</v>
      </c>
    </row>
    <row r="431" spans="1:6" thickBot="1" x14ac:dyDescent="0.25">
      <c r="A431" s="25" t="s">
        <v>692</v>
      </c>
      <c r="B431" s="22" t="s">
        <v>272</v>
      </c>
      <c r="C431" s="22" t="s">
        <v>79</v>
      </c>
      <c r="D431" s="23">
        <v>6</v>
      </c>
      <c r="E431" s="23">
        <v>135</v>
      </c>
      <c r="F431" s="24">
        <f t="shared" si="14"/>
        <v>810</v>
      </c>
    </row>
    <row r="432" spans="1:6" ht="24.75" thickBot="1" x14ac:dyDescent="0.25">
      <c r="A432" s="25" t="s">
        <v>693</v>
      </c>
      <c r="B432" s="22" t="s">
        <v>274</v>
      </c>
      <c r="C432" s="22" t="s">
        <v>90</v>
      </c>
      <c r="D432" s="23">
        <v>1</v>
      </c>
      <c r="E432" s="23">
        <v>960</v>
      </c>
      <c r="F432" s="24">
        <f t="shared" si="14"/>
        <v>960</v>
      </c>
    </row>
    <row r="433" spans="1:258" ht="36.75" thickBot="1" x14ac:dyDescent="0.25">
      <c r="A433" s="25" t="s">
        <v>694</v>
      </c>
      <c r="B433" s="22" t="s">
        <v>276</v>
      </c>
      <c r="C433" s="22" t="s">
        <v>79</v>
      </c>
      <c r="D433" s="23">
        <v>1</v>
      </c>
      <c r="E433" s="23">
        <v>7269.2</v>
      </c>
      <c r="F433" s="24">
        <f t="shared" si="14"/>
        <v>7269.2</v>
      </c>
    </row>
    <row r="434" spans="1:258" ht="24.75" thickBot="1" x14ac:dyDescent="0.25">
      <c r="A434" s="25" t="s">
        <v>695</v>
      </c>
      <c r="B434" s="22" t="s">
        <v>696</v>
      </c>
      <c r="C434" s="22" t="s">
        <v>79</v>
      </c>
      <c r="D434" s="23">
        <v>1</v>
      </c>
      <c r="E434" s="23">
        <v>8017.5</v>
      </c>
      <c r="F434" s="24">
        <f t="shared" si="14"/>
        <v>8017.5</v>
      </c>
    </row>
    <row r="435" spans="1:258" thickBot="1" x14ac:dyDescent="0.25">
      <c r="A435" s="25" t="s">
        <v>697</v>
      </c>
      <c r="B435" s="22" t="s">
        <v>280</v>
      </c>
      <c r="C435" s="22"/>
      <c r="D435" s="23"/>
      <c r="E435" s="23"/>
      <c r="F435" s="24"/>
    </row>
    <row r="436" spans="1:258" thickBot="1" x14ac:dyDescent="0.25">
      <c r="A436" s="25" t="s">
        <v>698</v>
      </c>
      <c r="B436" s="22" t="s">
        <v>282</v>
      </c>
      <c r="C436" s="22"/>
      <c r="D436" s="23"/>
      <c r="E436" s="23"/>
      <c r="F436" s="24"/>
    </row>
    <row r="437" spans="1:258" ht="36.75" thickBot="1" x14ac:dyDescent="0.25">
      <c r="A437" s="25" t="s">
        <v>699</v>
      </c>
      <c r="B437" s="22" t="s">
        <v>284</v>
      </c>
      <c r="C437" s="22" t="s">
        <v>79</v>
      </c>
      <c r="D437" s="23">
        <v>1</v>
      </c>
      <c r="E437" s="23">
        <v>2716</v>
      </c>
      <c r="F437" s="24">
        <f>E437*D437</f>
        <v>2716</v>
      </c>
    </row>
    <row r="438" spans="1:258" thickBot="1" x14ac:dyDescent="0.25">
      <c r="A438" s="25" t="s">
        <v>700</v>
      </c>
      <c r="B438" s="22" t="s">
        <v>286</v>
      </c>
      <c r="C438" s="22" t="s">
        <v>79</v>
      </c>
      <c r="D438" s="23">
        <v>7</v>
      </c>
      <c r="E438" s="23">
        <v>352.77</v>
      </c>
      <c r="F438" s="24">
        <f>E438*D438</f>
        <v>2469.39</v>
      </c>
    </row>
    <row r="439" spans="1:258" thickBot="1" x14ac:dyDescent="0.25">
      <c r="A439" s="25" t="s">
        <v>701</v>
      </c>
      <c r="B439" s="22" t="s">
        <v>288</v>
      </c>
      <c r="C439" s="22" t="s">
        <v>79</v>
      </c>
      <c r="D439" s="23">
        <v>2</v>
      </c>
      <c r="E439" s="23">
        <v>1763.85</v>
      </c>
      <c r="F439" s="24">
        <f>E439*D439</f>
        <v>3527.7</v>
      </c>
    </row>
    <row r="440" spans="1:258" s="7" customFormat="1" thickBot="1" x14ac:dyDescent="0.25">
      <c r="A440" s="26"/>
      <c r="B440" s="27" t="s">
        <v>702</v>
      </c>
      <c r="C440" s="28"/>
      <c r="D440" s="29"/>
      <c r="E440" s="29"/>
      <c r="F440" s="30">
        <f>SUM(F415:F439)</f>
        <v>139268.44</v>
      </c>
      <c r="G440" s="8"/>
      <c r="H440" s="8"/>
      <c r="I440" s="8"/>
      <c r="J440" s="8"/>
      <c r="K440" s="8"/>
      <c r="L440" s="8"/>
      <c r="M440" s="8"/>
      <c r="N440" s="8"/>
      <c r="O440" s="8"/>
      <c r="P440" s="8"/>
      <c r="Q440" s="8"/>
      <c r="R440" s="8"/>
      <c r="S440" s="8"/>
      <c r="T440" s="8"/>
      <c r="U440" s="8"/>
      <c r="V440" s="8"/>
      <c r="W440" s="8"/>
      <c r="X440" s="8"/>
      <c r="Y440" s="8"/>
      <c r="Z440" s="8"/>
      <c r="AA440" s="8"/>
      <c r="AB440" s="8"/>
      <c r="AC440" s="8"/>
      <c r="IW440" s="9"/>
      <c r="IX440" s="10"/>
    </row>
    <row r="441" spans="1:258" s="7" customFormat="1" thickBot="1" x14ac:dyDescent="0.25">
      <c r="A441" s="26"/>
      <c r="B441" s="27" t="s">
        <v>703</v>
      </c>
      <c r="C441" s="28"/>
      <c r="D441" s="29"/>
      <c r="E441" s="31">
        <v>0</v>
      </c>
      <c r="F441" s="30">
        <f>(F440*E441)</f>
        <v>0</v>
      </c>
      <c r="G441" s="8"/>
      <c r="H441" s="8"/>
      <c r="I441" s="8"/>
      <c r="J441" s="8"/>
      <c r="K441" s="8"/>
      <c r="L441" s="8"/>
      <c r="M441" s="8"/>
      <c r="N441" s="8"/>
      <c r="O441" s="8"/>
      <c r="P441" s="8"/>
      <c r="Q441" s="8"/>
      <c r="R441" s="8"/>
      <c r="S441" s="8"/>
      <c r="T441" s="8"/>
      <c r="U441" s="8"/>
      <c r="V441" s="8"/>
      <c r="W441" s="8"/>
      <c r="X441" s="8"/>
      <c r="Y441" s="8"/>
      <c r="Z441" s="8"/>
      <c r="AA441" s="8"/>
      <c r="AB441" s="8"/>
      <c r="AC441" s="8"/>
      <c r="IW441" s="9"/>
      <c r="IX441" s="10"/>
    </row>
    <row r="442" spans="1:258" s="7" customFormat="1" thickBot="1" x14ac:dyDescent="0.25">
      <c r="A442" s="32"/>
      <c r="B442" s="27" t="s">
        <v>704</v>
      </c>
      <c r="C442" s="28"/>
      <c r="D442" s="29"/>
      <c r="E442" s="29"/>
      <c r="F442" s="30">
        <f>(F440-F441)</f>
        <v>139268.44</v>
      </c>
      <c r="G442" s="8"/>
      <c r="H442" s="8"/>
      <c r="I442" s="8"/>
      <c r="J442" s="8"/>
      <c r="K442" s="8"/>
      <c r="L442" s="8"/>
      <c r="M442" s="8"/>
      <c r="N442" s="8"/>
      <c r="O442" s="8"/>
      <c r="P442" s="8"/>
      <c r="Q442" s="8"/>
      <c r="R442" s="8"/>
      <c r="S442" s="8"/>
      <c r="T442" s="8"/>
      <c r="U442" s="8"/>
      <c r="V442" s="8"/>
      <c r="W442" s="8"/>
      <c r="X442" s="8"/>
      <c r="Y442" s="8"/>
      <c r="Z442" s="8"/>
      <c r="AA442" s="8"/>
      <c r="AB442" s="8"/>
      <c r="AC442" s="8"/>
      <c r="IW442" s="9"/>
      <c r="IX442" s="10"/>
    </row>
    <row r="443" spans="1:258" thickBot="1" x14ac:dyDescent="0.25">
      <c r="A443" s="21" t="s">
        <v>705</v>
      </c>
      <c r="B443" s="22" t="s">
        <v>293</v>
      </c>
      <c r="C443" s="22"/>
      <c r="D443" s="23"/>
      <c r="E443" s="23"/>
      <c r="F443" s="24"/>
    </row>
    <row r="444" spans="1:258" ht="24.75" thickBot="1" x14ac:dyDescent="0.25">
      <c r="A444" s="25" t="s">
        <v>706</v>
      </c>
      <c r="B444" s="22" t="s">
        <v>295</v>
      </c>
      <c r="C444" s="22"/>
      <c r="D444" s="23"/>
      <c r="E444" s="23"/>
      <c r="F444" s="24"/>
    </row>
    <row r="445" spans="1:258" thickBot="1" x14ac:dyDescent="0.25">
      <c r="A445" s="25" t="s">
        <v>707</v>
      </c>
      <c r="B445" s="22" t="s">
        <v>297</v>
      </c>
      <c r="C445" s="22"/>
      <c r="D445" s="23"/>
      <c r="E445" s="23"/>
      <c r="F445" s="24"/>
    </row>
    <row r="446" spans="1:258" ht="24.75" thickBot="1" x14ac:dyDescent="0.25">
      <c r="A446" s="25" t="s">
        <v>708</v>
      </c>
      <c r="B446" s="22" t="s">
        <v>299</v>
      </c>
      <c r="C446" s="22"/>
      <c r="D446" s="23"/>
      <c r="E446" s="23"/>
      <c r="F446" s="24"/>
    </row>
    <row r="447" spans="1:258" ht="24.75" thickBot="1" x14ac:dyDescent="0.25">
      <c r="A447" s="25" t="s">
        <v>709</v>
      </c>
      <c r="B447" s="22" t="s">
        <v>301</v>
      </c>
      <c r="C447" s="22"/>
      <c r="D447" s="23"/>
      <c r="E447" s="23"/>
      <c r="F447" s="24"/>
    </row>
    <row r="448" spans="1:258" ht="24.75" thickBot="1" x14ac:dyDescent="0.25">
      <c r="A448" s="25" t="s">
        <v>710</v>
      </c>
      <c r="B448" s="22" t="s">
        <v>711</v>
      </c>
      <c r="C448" s="22" t="s">
        <v>23</v>
      </c>
      <c r="D448" s="23">
        <v>2920</v>
      </c>
      <c r="E448" s="23">
        <v>27</v>
      </c>
      <c r="F448" s="24">
        <f t="shared" ref="F448:F453" si="15">E448*D448</f>
        <v>78840</v>
      </c>
    </row>
    <row r="449" spans="1:258" thickBot="1" x14ac:dyDescent="0.25">
      <c r="A449" s="25" t="s">
        <v>712</v>
      </c>
      <c r="B449" s="22" t="s">
        <v>303</v>
      </c>
      <c r="C449" s="22" t="s">
        <v>90</v>
      </c>
      <c r="D449" s="23">
        <v>300</v>
      </c>
      <c r="E449" s="23">
        <v>12</v>
      </c>
      <c r="F449" s="24">
        <f t="shared" si="15"/>
        <v>3600</v>
      </c>
    </row>
    <row r="450" spans="1:258" thickBot="1" x14ac:dyDescent="0.25">
      <c r="A450" s="25" t="s">
        <v>713</v>
      </c>
      <c r="B450" s="22" t="s">
        <v>305</v>
      </c>
      <c r="C450" s="22" t="s">
        <v>90</v>
      </c>
      <c r="D450" s="23">
        <v>200</v>
      </c>
      <c r="E450" s="23">
        <v>18</v>
      </c>
      <c r="F450" s="24">
        <f t="shared" si="15"/>
        <v>3600</v>
      </c>
    </row>
    <row r="451" spans="1:258" thickBot="1" x14ac:dyDescent="0.25">
      <c r="A451" s="25" t="s">
        <v>714</v>
      </c>
      <c r="B451" s="22" t="s">
        <v>307</v>
      </c>
      <c r="C451" s="22" t="s">
        <v>90</v>
      </c>
      <c r="D451" s="23">
        <v>1600</v>
      </c>
      <c r="E451" s="23">
        <v>18</v>
      </c>
      <c r="F451" s="24">
        <f t="shared" si="15"/>
        <v>28800</v>
      </c>
    </row>
    <row r="452" spans="1:258" thickBot="1" x14ac:dyDescent="0.25">
      <c r="A452" s="25" t="s">
        <v>715</v>
      </c>
      <c r="B452" s="22" t="s">
        <v>309</v>
      </c>
      <c r="C452" s="22" t="s">
        <v>90</v>
      </c>
      <c r="D452" s="23">
        <v>200</v>
      </c>
      <c r="E452" s="23">
        <v>28</v>
      </c>
      <c r="F452" s="24">
        <f t="shared" si="15"/>
        <v>5600</v>
      </c>
    </row>
    <row r="453" spans="1:258" ht="24.75" thickBot="1" x14ac:dyDescent="0.25">
      <c r="A453" s="25" t="s">
        <v>716</v>
      </c>
      <c r="B453" s="22" t="s">
        <v>311</v>
      </c>
      <c r="C453" s="22" t="s">
        <v>90</v>
      </c>
      <c r="D453" s="23">
        <v>2000</v>
      </c>
      <c r="E453" s="23">
        <v>11</v>
      </c>
      <c r="F453" s="24">
        <f t="shared" si="15"/>
        <v>22000</v>
      </c>
    </row>
    <row r="454" spans="1:258" ht="48.75" thickBot="1" x14ac:dyDescent="0.25">
      <c r="A454" s="25" t="s">
        <v>717</v>
      </c>
      <c r="B454" s="22" t="s">
        <v>313</v>
      </c>
      <c r="C454" s="22"/>
      <c r="D454" s="23"/>
      <c r="E454" s="23"/>
      <c r="F454" s="24"/>
    </row>
    <row r="455" spans="1:258" thickBot="1" x14ac:dyDescent="0.25">
      <c r="A455" s="25" t="s">
        <v>718</v>
      </c>
      <c r="B455" s="22" t="s">
        <v>315</v>
      </c>
      <c r="C455" s="22"/>
      <c r="D455" s="23"/>
      <c r="E455" s="23"/>
      <c r="F455" s="24"/>
    </row>
    <row r="456" spans="1:258" ht="24.75" thickBot="1" x14ac:dyDescent="0.25">
      <c r="A456" s="25" t="s">
        <v>719</v>
      </c>
      <c r="B456" s="22" t="s">
        <v>317</v>
      </c>
      <c r="C456" s="22"/>
      <c r="D456" s="23"/>
      <c r="E456" s="23"/>
      <c r="F456" s="24"/>
    </row>
    <row r="457" spans="1:258" ht="24.75" thickBot="1" x14ac:dyDescent="0.25">
      <c r="A457" s="25" t="s">
        <v>720</v>
      </c>
      <c r="B457" s="22" t="s">
        <v>319</v>
      </c>
      <c r="C457" s="22"/>
      <c r="D457" s="23"/>
      <c r="E457" s="23"/>
      <c r="F457" s="24"/>
    </row>
    <row r="458" spans="1:258" thickBot="1" x14ac:dyDescent="0.25">
      <c r="A458" s="25" t="s">
        <v>721</v>
      </c>
      <c r="B458" s="22" t="s">
        <v>722</v>
      </c>
      <c r="C458" s="22" t="s">
        <v>90</v>
      </c>
      <c r="D458" s="23">
        <v>15</v>
      </c>
      <c r="E458" s="23">
        <v>440</v>
      </c>
      <c r="F458" s="24">
        <f>E458*D458</f>
        <v>6600</v>
      </c>
    </row>
    <row r="459" spans="1:258" thickBot="1" x14ac:dyDescent="0.25">
      <c r="A459" s="25" t="s">
        <v>723</v>
      </c>
      <c r="B459" s="22" t="s">
        <v>321</v>
      </c>
      <c r="C459" s="22" t="s">
        <v>90</v>
      </c>
      <c r="D459" s="23">
        <v>40</v>
      </c>
      <c r="E459" s="23">
        <v>490</v>
      </c>
      <c r="F459" s="24">
        <f>E459*D459</f>
        <v>19600</v>
      </c>
    </row>
    <row r="460" spans="1:258" s="7" customFormat="1" thickBot="1" x14ac:dyDescent="0.25">
      <c r="A460" s="26"/>
      <c r="B460" s="27" t="s">
        <v>724</v>
      </c>
      <c r="C460" s="28"/>
      <c r="D460" s="29"/>
      <c r="E460" s="29"/>
      <c r="F460" s="30">
        <f>SUM(F448:F459)</f>
        <v>168640</v>
      </c>
      <c r="G460" s="8"/>
      <c r="H460" s="8"/>
      <c r="I460" s="8"/>
      <c r="J460" s="8"/>
      <c r="K460" s="8"/>
      <c r="L460" s="8"/>
      <c r="M460" s="8"/>
      <c r="N460" s="8"/>
      <c r="O460" s="8"/>
      <c r="P460" s="8"/>
      <c r="Q460" s="8"/>
      <c r="R460" s="8"/>
      <c r="S460" s="8"/>
      <c r="T460" s="8"/>
      <c r="U460" s="8"/>
      <c r="V460" s="8"/>
      <c r="W460" s="8"/>
      <c r="X460" s="8"/>
      <c r="Y460" s="8"/>
      <c r="Z460" s="8"/>
      <c r="AA460" s="8"/>
      <c r="AB460" s="8"/>
      <c r="AC460" s="8"/>
      <c r="IW460" s="9"/>
      <c r="IX460" s="10"/>
    </row>
    <row r="461" spans="1:258" s="7" customFormat="1" thickBot="1" x14ac:dyDescent="0.25">
      <c r="A461" s="26"/>
      <c r="B461" s="27" t="s">
        <v>725</v>
      </c>
      <c r="C461" s="28"/>
      <c r="D461" s="29"/>
      <c r="E461" s="31">
        <v>0</v>
      </c>
      <c r="F461" s="30">
        <f>(F460*E461)</f>
        <v>0</v>
      </c>
      <c r="G461" s="8"/>
      <c r="H461" s="8"/>
      <c r="I461" s="8"/>
      <c r="J461" s="8"/>
      <c r="K461" s="8"/>
      <c r="L461" s="8"/>
      <c r="M461" s="8"/>
      <c r="N461" s="8"/>
      <c r="O461" s="8"/>
      <c r="P461" s="8"/>
      <c r="Q461" s="8"/>
      <c r="R461" s="8"/>
      <c r="S461" s="8"/>
      <c r="T461" s="8"/>
      <c r="U461" s="8"/>
      <c r="V461" s="8"/>
      <c r="W461" s="8"/>
      <c r="X461" s="8"/>
      <c r="Y461" s="8"/>
      <c r="Z461" s="8"/>
      <c r="AA461" s="8"/>
      <c r="AB461" s="8"/>
      <c r="AC461" s="8"/>
      <c r="IW461" s="9"/>
      <c r="IX461" s="10"/>
    </row>
    <row r="462" spans="1:258" s="7" customFormat="1" thickBot="1" x14ac:dyDescent="0.25">
      <c r="A462" s="32"/>
      <c r="B462" s="27" t="s">
        <v>726</v>
      </c>
      <c r="C462" s="28"/>
      <c r="D462" s="29"/>
      <c r="E462" s="29"/>
      <c r="F462" s="30">
        <f>(F460-F461)</f>
        <v>168640</v>
      </c>
      <c r="G462" s="8"/>
      <c r="H462" s="8"/>
      <c r="I462" s="8"/>
      <c r="J462" s="8"/>
      <c r="K462" s="8"/>
      <c r="L462" s="8"/>
      <c r="M462" s="8"/>
      <c r="N462" s="8"/>
      <c r="O462" s="8"/>
      <c r="P462" s="8"/>
      <c r="Q462" s="8"/>
      <c r="R462" s="8"/>
      <c r="S462" s="8"/>
      <c r="T462" s="8"/>
      <c r="U462" s="8"/>
      <c r="V462" s="8"/>
      <c r="W462" s="8"/>
      <c r="X462" s="8"/>
      <c r="Y462" s="8"/>
      <c r="Z462" s="8"/>
      <c r="AA462" s="8"/>
      <c r="AB462" s="8"/>
      <c r="AC462" s="8"/>
      <c r="IW462" s="9"/>
      <c r="IX462" s="10"/>
    </row>
    <row r="463" spans="1:258" s="7" customFormat="1" thickBot="1" x14ac:dyDescent="0.25">
      <c r="A463" s="26"/>
      <c r="B463" s="33" t="s">
        <v>727</v>
      </c>
      <c r="C463" s="28"/>
      <c r="D463" s="29"/>
      <c r="E463" s="29"/>
      <c r="F463" s="30">
        <f>SUM(F412,F442,F462)</f>
        <v>507448.44</v>
      </c>
      <c r="G463" s="8"/>
      <c r="H463" s="8"/>
      <c r="I463" s="8"/>
      <c r="J463" s="8"/>
      <c r="K463" s="8"/>
      <c r="L463" s="8"/>
      <c r="M463" s="8"/>
      <c r="N463" s="8"/>
      <c r="O463" s="8"/>
      <c r="P463" s="8"/>
      <c r="Q463" s="8"/>
      <c r="R463" s="8"/>
      <c r="S463" s="8"/>
      <c r="T463" s="8"/>
      <c r="U463" s="8"/>
      <c r="V463" s="8"/>
      <c r="W463" s="8"/>
      <c r="X463" s="8"/>
      <c r="Y463" s="8"/>
      <c r="Z463" s="8"/>
      <c r="AA463" s="8"/>
      <c r="AB463" s="8"/>
      <c r="AC463" s="8"/>
      <c r="IW463" s="9"/>
      <c r="IX463" s="10"/>
    </row>
    <row r="464" spans="1:258" s="7" customFormat="1" thickBot="1" x14ac:dyDescent="0.25">
      <c r="A464" s="26"/>
      <c r="B464" s="33" t="s">
        <v>728</v>
      </c>
      <c r="C464" s="28"/>
      <c r="D464" s="29"/>
      <c r="E464" s="31">
        <v>0</v>
      </c>
      <c r="F464" s="30">
        <f>(F463*E464)</f>
        <v>0</v>
      </c>
      <c r="G464" s="8"/>
      <c r="H464" s="8"/>
      <c r="I464" s="8"/>
      <c r="J464" s="8"/>
      <c r="K464" s="8"/>
      <c r="L464" s="8"/>
      <c r="M464" s="8"/>
      <c r="N464" s="8"/>
      <c r="O464" s="8"/>
      <c r="P464" s="8"/>
      <c r="Q464" s="8"/>
      <c r="R464" s="8"/>
      <c r="S464" s="8"/>
      <c r="T464" s="8"/>
      <c r="U464" s="8"/>
      <c r="V464" s="8"/>
      <c r="W464" s="8"/>
      <c r="X464" s="8"/>
      <c r="Y464" s="8"/>
      <c r="Z464" s="8"/>
      <c r="AA464" s="8"/>
      <c r="AB464" s="8"/>
      <c r="AC464" s="8"/>
      <c r="IW464" s="9"/>
      <c r="IX464" s="10"/>
    </row>
    <row r="465" spans="1:258" s="7" customFormat="1" thickBot="1" x14ac:dyDescent="0.25">
      <c r="A465" s="32"/>
      <c r="B465" s="33" t="s">
        <v>729</v>
      </c>
      <c r="C465" s="28"/>
      <c r="D465" s="29"/>
      <c r="E465" s="29"/>
      <c r="F465" s="30">
        <f>(F463-F464)</f>
        <v>507448.44</v>
      </c>
      <c r="G465" s="8"/>
      <c r="H465" s="8"/>
      <c r="I465" s="8"/>
      <c r="J465" s="8"/>
      <c r="K465" s="8"/>
      <c r="L465" s="8"/>
      <c r="M465" s="8"/>
      <c r="N465" s="8"/>
      <c r="O465" s="8"/>
      <c r="P465" s="8"/>
      <c r="Q465" s="8"/>
      <c r="R465" s="8"/>
      <c r="S465" s="8"/>
      <c r="T465" s="8"/>
      <c r="U465" s="8"/>
      <c r="V465" s="8"/>
      <c r="W465" s="8"/>
      <c r="X465" s="8"/>
      <c r="Y465" s="8"/>
      <c r="Z465" s="8"/>
      <c r="AA465" s="8"/>
      <c r="AB465" s="8"/>
      <c r="AC465" s="8"/>
      <c r="IW465" s="9"/>
      <c r="IX465" s="10"/>
    </row>
    <row r="466" spans="1:258" thickBot="1" x14ac:dyDescent="0.25">
      <c r="A466" s="21" t="s">
        <v>730</v>
      </c>
      <c r="B466" s="22" t="s">
        <v>731</v>
      </c>
      <c r="C466" s="22"/>
      <c r="D466" s="23"/>
      <c r="E466" s="23"/>
      <c r="F466" s="24"/>
    </row>
    <row r="467" spans="1:258" thickBot="1" x14ac:dyDescent="0.25">
      <c r="A467" s="21" t="s">
        <v>732</v>
      </c>
      <c r="B467" s="22" t="s">
        <v>733</v>
      </c>
      <c r="C467" s="22"/>
      <c r="D467" s="23"/>
      <c r="E467" s="23"/>
      <c r="F467" s="24"/>
    </row>
    <row r="468" spans="1:258" thickBot="1" x14ac:dyDescent="0.25">
      <c r="A468" s="25" t="s">
        <v>734</v>
      </c>
      <c r="B468" s="22" t="s">
        <v>735</v>
      </c>
      <c r="C468" s="22" t="s">
        <v>79</v>
      </c>
      <c r="D468" s="23">
        <v>1</v>
      </c>
      <c r="E468" s="23">
        <v>5148</v>
      </c>
      <c r="F468" s="24">
        <f>E468*D468</f>
        <v>5148</v>
      </c>
    </row>
    <row r="469" spans="1:258" ht="24.75" thickBot="1" x14ac:dyDescent="0.25">
      <c r="A469" s="25" t="s">
        <v>736</v>
      </c>
      <c r="B469" s="22" t="s">
        <v>737</v>
      </c>
      <c r="C469" s="22" t="s">
        <v>90</v>
      </c>
      <c r="D469" s="23">
        <v>2</v>
      </c>
      <c r="E469" s="23">
        <v>1150</v>
      </c>
      <c r="F469" s="24">
        <f>E469*D469</f>
        <v>2300</v>
      </c>
    </row>
    <row r="470" spans="1:258" s="7" customFormat="1" thickBot="1" x14ac:dyDescent="0.25">
      <c r="A470" s="26"/>
      <c r="B470" s="27" t="s">
        <v>738</v>
      </c>
      <c r="C470" s="28"/>
      <c r="D470" s="29"/>
      <c r="E470" s="29"/>
      <c r="F470" s="30">
        <f>SUM(F468:F469)</f>
        <v>7448</v>
      </c>
      <c r="G470" s="8"/>
      <c r="H470" s="8"/>
      <c r="I470" s="8"/>
      <c r="J470" s="8"/>
      <c r="K470" s="8"/>
      <c r="L470" s="8"/>
      <c r="M470" s="8"/>
      <c r="N470" s="8"/>
      <c r="O470" s="8"/>
      <c r="P470" s="8"/>
      <c r="Q470" s="8"/>
      <c r="R470" s="8"/>
      <c r="S470" s="8"/>
      <c r="T470" s="8"/>
      <c r="U470" s="8"/>
      <c r="V470" s="8"/>
      <c r="W470" s="8"/>
      <c r="X470" s="8"/>
      <c r="Y470" s="8"/>
      <c r="Z470" s="8"/>
      <c r="AA470" s="8"/>
      <c r="AB470" s="8"/>
      <c r="AC470" s="8"/>
      <c r="IW470" s="9"/>
      <c r="IX470" s="10"/>
    </row>
    <row r="471" spans="1:258" s="7" customFormat="1" thickBot="1" x14ac:dyDescent="0.25">
      <c r="A471" s="26"/>
      <c r="B471" s="27" t="s">
        <v>739</v>
      </c>
      <c r="C471" s="28"/>
      <c r="D471" s="29"/>
      <c r="E471" s="31">
        <v>0</v>
      </c>
      <c r="F471" s="30">
        <f>(F470*E471)</f>
        <v>0</v>
      </c>
      <c r="G471" s="8"/>
      <c r="H471" s="8"/>
      <c r="I471" s="8"/>
      <c r="J471" s="8"/>
      <c r="K471" s="8"/>
      <c r="L471" s="8"/>
      <c r="M471" s="8"/>
      <c r="N471" s="8"/>
      <c r="O471" s="8"/>
      <c r="P471" s="8"/>
      <c r="Q471" s="8"/>
      <c r="R471" s="8"/>
      <c r="S471" s="8"/>
      <c r="T471" s="8"/>
      <c r="U471" s="8"/>
      <c r="V471" s="8"/>
      <c r="W471" s="8"/>
      <c r="X471" s="8"/>
      <c r="Y471" s="8"/>
      <c r="Z471" s="8"/>
      <c r="AA471" s="8"/>
      <c r="AB471" s="8"/>
      <c r="AC471" s="8"/>
      <c r="IW471" s="9"/>
      <c r="IX471" s="10"/>
    </row>
    <row r="472" spans="1:258" s="7" customFormat="1" thickBot="1" x14ac:dyDescent="0.25">
      <c r="A472" s="32"/>
      <c r="B472" s="27" t="s">
        <v>740</v>
      </c>
      <c r="C472" s="28"/>
      <c r="D472" s="29"/>
      <c r="E472" s="29"/>
      <c r="F472" s="30">
        <f>(F470-F471)</f>
        <v>7448</v>
      </c>
      <c r="G472" s="8"/>
      <c r="H472" s="8"/>
      <c r="I472" s="8"/>
      <c r="J472" s="8"/>
      <c r="K472" s="8"/>
      <c r="L472" s="8"/>
      <c r="M472" s="8"/>
      <c r="N472" s="8"/>
      <c r="O472" s="8"/>
      <c r="P472" s="8"/>
      <c r="Q472" s="8"/>
      <c r="R472" s="8"/>
      <c r="S472" s="8"/>
      <c r="T472" s="8"/>
      <c r="U472" s="8"/>
      <c r="V472" s="8"/>
      <c r="W472" s="8"/>
      <c r="X472" s="8"/>
      <c r="Y472" s="8"/>
      <c r="Z472" s="8"/>
      <c r="AA472" s="8"/>
      <c r="AB472" s="8"/>
      <c r="AC472" s="8"/>
      <c r="IW472" s="9"/>
      <c r="IX472" s="10"/>
    </row>
    <row r="473" spans="1:258" thickBot="1" x14ac:dyDescent="0.25">
      <c r="A473" s="21" t="s">
        <v>741</v>
      </c>
      <c r="B473" s="22" t="s">
        <v>742</v>
      </c>
      <c r="C473" s="22"/>
      <c r="D473" s="23"/>
      <c r="E473" s="23"/>
      <c r="F473" s="24"/>
    </row>
    <row r="474" spans="1:258" ht="24.75" thickBot="1" x14ac:dyDescent="0.25">
      <c r="A474" s="25" t="s">
        <v>743</v>
      </c>
      <c r="B474" s="22" t="s">
        <v>744</v>
      </c>
      <c r="C474" s="22" t="s">
        <v>90</v>
      </c>
      <c r="D474" s="23">
        <v>2</v>
      </c>
      <c r="E474" s="23">
        <v>508.84</v>
      </c>
      <c r="F474" s="24">
        <f>E474*D474</f>
        <v>1017.68</v>
      </c>
    </row>
    <row r="475" spans="1:258" s="7" customFormat="1" thickBot="1" x14ac:dyDescent="0.25">
      <c r="A475" s="26"/>
      <c r="B475" s="27" t="s">
        <v>745</v>
      </c>
      <c r="C475" s="28"/>
      <c r="D475" s="29"/>
      <c r="E475" s="29"/>
      <c r="F475" s="30">
        <f>SUM(F474:F474)</f>
        <v>1017.68</v>
      </c>
      <c r="G475" s="8"/>
      <c r="H475" s="8"/>
      <c r="I475" s="8"/>
      <c r="J475" s="8"/>
      <c r="K475" s="8"/>
      <c r="L475" s="8"/>
      <c r="M475" s="8"/>
      <c r="N475" s="8"/>
      <c r="O475" s="8"/>
      <c r="P475" s="8"/>
      <c r="Q475" s="8"/>
      <c r="R475" s="8"/>
      <c r="S475" s="8"/>
      <c r="T475" s="8"/>
      <c r="U475" s="8"/>
      <c r="V475" s="8"/>
      <c r="W475" s="8"/>
      <c r="X475" s="8"/>
      <c r="Y475" s="8"/>
      <c r="Z475" s="8"/>
      <c r="AA475" s="8"/>
      <c r="AB475" s="8"/>
      <c r="AC475" s="8"/>
      <c r="IW475" s="9"/>
      <c r="IX475" s="10"/>
    </row>
    <row r="476" spans="1:258" s="7" customFormat="1" thickBot="1" x14ac:dyDescent="0.25">
      <c r="A476" s="26"/>
      <c r="B476" s="27" t="s">
        <v>746</v>
      </c>
      <c r="C476" s="28"/>
      <c r="D476" s="29"/>
      <c r="E476" s="31">
        <v>0</v>
      </c>
      <c r="F476" s="30">
        <f>(F475*E476)</f>
        <v>0</v>
      </c>
      <c r="G476" s="8"/>
      <c r="H476" s="8"/>
      <c r="I476" s="8"/>
      <c r="J476" s="8"/>
      <c r="K476" s="8"/>
      <c r="L476" s="8"/>
      <c r="M476" s="8"/>
      <c r="N476" s="8"/>
      <c r="O476" s="8"/>
      <c r="P476" s="8"/>
      <c r="Q476" s="8"/>
      <c r="R476" s="8"/>
      <c r="S476" s="8"/>
      <c r="T476" s="8"/>
      <c r="U476" s="8"/>
      <c r="V476" s="8"/>
      <c r="W476" s="8"/>
      <c r="X476" s="8"/>
      <c r="Y476" s="8"/>
      <c r="Z476" s="8"/>
      <c r="AA476" s="8"/>
      <c r="AB476" s="8"/>
      <c r="AC476" s="8"/>
      <c r="IW476" s="9"/>
      <c r="IX476" s="10"/>
    </row>
    <row r="477" spans="1:258" s="7" customFormat="1" thickBot="1" x14ac:dyDescent="0.25">
      <c r="A477" s="32"/>
      <c r="B477" s="27" t="s">
        <v>747</v>
      </c>
      <c r="C477" s="28"/>
      <c r="D477" s="29"/>
      <c r="E477" s="29"/>
      <c r="F477" s="30">
        <f>(F475-F476)</f>
        <v>1017.68</v>
      </c>
      <c r="G477" s="8"/>
      <c r="H477" s="8"/>
      <c r="I477" s="8"/>
      <c r="J477" s="8"/>
      <c r="K477" s="8"/>
      <c r="L477" s="8"/>
      <c r="M477" s="8"/>
      <c r="N477" s="8"/>
      <c r="O477" s="8"/>
      <c r="P477" s="8"/>
      <c r="Q477" s="8"/>
      <c r="R477" s="8"/>
      <c r="S477" s="8"/>
      <c r="T477" s="8"/>
      <c r="U477" s="8"/>
      <c r="V477" s="8"/>
      <c r="W477" s="8"/>
      <c r="X477" s="8"/>
      <c r="Y477" s="8"/>
      <c r="Z477" s="8"/>
      <c r="AA477" s="8"/>
      <c r="AB477" s="8"/>
      <c r="AC477" s="8"/>
      <c r="IW477" s="9"/>
      <c r="IX477" s="10"/>
    </row>
    <row r="478" spans="1:258" s="7" customFormat="1" thickBot="1" x14ac:dyDescent="0.25">
      <c r="A478" s="26"/>
      <c r="B478" s="33" t="s">
        <v>748</v>
      </c>
      <c r="C478" s="28"/>
      <c r="D478" s="29"/>
      <c r="E478" s="29"/>
      <c r="F478" s="30">
        <f>SUM(F472,F477)</f>
        <v>8465.68</v>
      </c>
      <c r="G478" s="8"/>
      <c r="H478" s="8"/>
      <c r="I478" s="8"/>
      <c r="J478" s="8"/>
      <c r="K478" s="8"/>
      <c r="L478" s="8"/>
      <c r="M478" s="8"/>
      <c r="N478" s="8"/>
      <c r="O478" s="8"/>
      <c r="P478" s="8"/>
      <c r="Q478" s="8"/>
      <c r="R478" s="8"/>
      <c r="S478" s="8"/>
      <c r="T478" s="8"/>
      <c r="U478" s="8"/>
      <c r="V478" s="8"/>
      <c r="W478" s="8"/>
      <c r="X478" s="8"/>
      <c r="Y478" s="8"/>
      <c r="Z478" s="8"/>
      <c r="AA478" s="8"/>
      <c r="AB478" s="8"/>
      <c r="AC478" s="8"/>
      <c r="IW478" s="9"/>
      <c r="IX478" s="10"/>
    </row>
    <row r="479" spans="1:258" s="7" customFormat="1" thickBot="1" x14ac:dyDescent="0.25">
      <c r="A479" s="26"/>
      <c r="B479" s="33" t="s">
        <v>749</v>
      </c>
      <c r="C479" s="28"/>
      <c r="D479" s="29"/>
      <c r="E479" s="31">
        <v>0</v>
      </c>
      <c r="F479" s="30">
        <f>(F478*E479)</f>
        <v>0</v>
      </c>
      <c r="G479" s="8"/>
      <c r="H479" s="8"/>
      <c r="I479" s="8"/>
      <c r="J479" s="8"/>
      <c r="K479" s="8"/>
      <c r="L479" s="8"/>
      <c r="M479" s="8"/>
      <c r="N479" s="8"/>
      <c r="O479" s="8"/>
      <c r="P479" s="8"/>
      <c r="Q479" s="8"/>
      <c r="R479" s="8"/>
      <c r="S479" s="8"/>
      <c r="T479" s="8"/>
      <c r="U479" s="8"/>
      <c r="V479" s="8"/>
      <c r="W479" s="8"/>
      <c r="X479" s="8"/>
      <c r="Y479" s="8"/>
      <c r="Z479" s="8"/>
      <c r="AA479" s="8"/>
      <c r="AB479" s="8"/>
      <c r="AC479" s="8"/>
      <c r="IW479" s="9"/>
      <c r="IX479" s="10"/>
    </row>
    <row r="480" spans="1:258" s="7" customFormat="1" thickBot="1" x14ac:dyDescent="0.25">
      <c r="A480" s="32"/>
      <c r="B480" s="33" t="s">
        <v>750</v>
      </c>
      <c r="C480" s="28"/>
      <c r="D480" s="29"/>
      <c r="E480" s="29"/>
      <c r="F480" s="30">
        <f>(F478-F479)</f>
        <v>8465.68</v>
      </c>
      <c r="G480" s="8"/>
      <c r="H480" s="8"/>
      <c r="I480" s="8"/>
      <c r="J480" s="8"/>
      <c r="K480" s="8"/>
      <c r="L480" s="8"/>
      <c r="M480" s="8"/>
      <c r="N480" s="8"/>
      <c r="O480" s="8"/>
      <c r="P480" s="8"/>
      <c r="Q480" s="8"/>
      <c r="R480" s="8"/>
      <c r="S480" s="8"/>
      <c r="T480" s="8"/>
      <c r="U480" s="8"/>
      <c r="V480" s="8"/>
      <c r="W480" s="8"/>
      <c r="X480" s="8"/>
      <c r="Y480" s="8"/>
      <c r="Z480" s="8"/>
      <c r="AA480" s="8"/>
      <c r="AB480" s="8"/>
      <c r="AC480" s="8"/>
      <c r="IW480" s="9"/>
      <c r="IX480" s="10"/>
    </row>
    <row r="481" spans="1:258" thickBot="1" x14ac:dyDescent="0.25">
      <c r="A481" s="21" t="s">
        <v>751</v>
      </c>
      <c r="B481" s="22" t="s">
        <v>752</v>
      </c>
      <c r="C481" s="22"/>
      <c r="D481" s="23"/>
      <c r="E481" s="23"/>
      <c r="F481" s="24"/>
    </row>
    <row r="482" spans="1:258" thickBot="1" x14ac:dyDescent="0.25">
      <c r="A482" s="21" t="s">
        <v>753</v>
      </c>
      <c r="B482" s="22" t="s">
        <v>754</v>
      </c>
      <c r="C482" s="22"/>
      <c r="D482" s="23"/>
      <c r="E482" s="23"/>
      <c r="F482" s="24"/>
    </row>
    <row r="483" spans="1:258" thickBot="1" x14ac:dyDescent="0.25">
      <c r="A483" s="25" t="s">
        <v>755</v>
      </c>
      <c r="B483" s="22" t="s">
        <v>335</v>
      </c>
      <c r="C483" s="22" t="s">
        <v>23</v>
      </c>
      <c r="D483" s="23">
        <v>3125</v>
      </c>
      <c r="E483" s="23">
        <v>3.95</v>
      </c>
      <c r="F483" s="24">
        <f>E483*D483</f>
        <v>12343.75</v>
      </c>
    </row>
    <row r="484" spans="1:258" thickBot="1" x14ac:dyDescent="0.25">
      <c r="A484" s="25" t="s">
        <v>756</v>
      </c>
      <c r="B484" s="22" t="s">
        <v>757</v>
      </c>
      <c r="C484" s="22" t="s">
        <v>90</v>
      </c>
      <c r="D484" s="23">
        <v>52</v>
      </c>
      <c r="E484" s="23">
        <v>230.9</v>
      </c>
      <c r="F484" s="24">
        <f>E484*D484</f>
        <v>12006.800000000001</v>
      </c>
    </row>
    <row r="485" spans="1:258" s="7" customFormat="1" thickBot="1" x14ac:dyDescent="0.25">
      <c r="A485" s="26"/>
      <c r="B485" s="27" t="s">
        <v>758</v>
      </c>
      <c r="C485" s="28"/>
      <c r="D485" s="29"/>
      <c r="E485" s="29"/>
      <c r="F485" s="30">
        <f>SUM(F483:F484)</f>
        <v>24350.550000000003</v>
      </c>
      <c r="G485" s="8"/>
      <c r="H485" s="8"/>
      <c r="I485" s="8"/>
      <c r="J485" s="8"/>
      <c r="K485" s="8"/>
      <c r="L485" s="8"/>
      <c r="M485" s="8"/>
      <c r="N485" s="8"/>
      <c r="O485" s="8"/>
      <c r="P485" s="8"/>
      <c r="Q485" s="8"/>
      <c r="R485" s="8"/>
      <c r="S485" s="8"/>
      <c r="T485" s="8"/>
      <c r="U485" s="8"/>
      <c r="V485" s="8"/>
      <c r="W485" s="8"/>
      <c r="X485" s="8"/>
      <c r="Y485" s="8"/>
      <c r="Z485" s="8"/>
      <c r="AA485" s="8"/>
      <c r="AB485" s="8"/>
      <c r="AC485" s="8"/>
      <c r="IW485" s="9"/>
      <c r="IX485" s="10"/>
    </row>
    <row r="486" spans="1:258" s="7" customFormat="1" thickBot="1" x14ac:dyDescent="0.25">
      <c r="A486" s="26"/>
      <c r="B486" s="27" t="s">
        <v>759</v>
      </c>
      <c r="C486" s="28"/>
      <c r="D486" s="29"/>
      <c r="E486" s="31">
        <v>0</v>
      </c>
      <c r="F486" s="30">
        <f>(F485*E486)</f>
        <v>0</v>
      </c>
      <c r="G486" s="8"/>
      <c r="H486" s="8"/>
      <c r="I486" s="8"/>
      <c r="J486" s="8"/>
      <c r="K486" s="8"/>
      <c r="L486" s="8"/>
      <c r="M486" s="8"/>
      <c r="N486" s="8"/>
      <c r="O486" s="8"/>
      <c r="P486" s="8"/>
      <c r="Q486" s="8"/>
      <c r="R486" s="8"/>
      <c r="S486" s="8"/>
      <c r="T486" s="8"/>
      <c r="U486" s="8"/>
      <c r="V486" s="8"/>
      <c r="W486" s="8"/>
      <c r="X486" s="8"/>
      <c r="Y486" s="8"/>
      <c r="Z486" s="8"/>
      <c r="AA486" s="8"/>
      <c r="AB486" s="8"/>
      <c r="AC486" s="8"/>
      <c r="IW486" s="9"/>
      <c r="IX486" s="10"/>
    </row>
    <row r="487" spans="1:258" s="7" customFormat="1" thickBot="1" x14ac:dyDescent="0.25">
      <c r="A487" s="32"/>
      <c r="B487" s="27" t="s">
        <v>760</v>
      </c>
      <c r="C487" s="28"/>
      <c r="D487" s="29"/>
      <c r="E487" s="29"/>
      <c r="F487" s="30">
        <f>(F485-F486)</f>
        <v>24350.550000000003</v>
      </c>
      <c r="G487" s="8"/>
      <c r="H487" s="8"/>
      <c r="I487" s="8"/>
      <c r="J487" s="8"/>
      <c r="K487" s="8"/>
      <c r="L487" s="8"/>
      <c r="M487" s="8"/>
      <c r="N487" s="8"/>
      <c r="O487" s="8"/>
      <c r="P487" s="8"/>
      <c r="Q487" s="8"/>
      <c r="R487" s="8"/>
      <c r="S487" s="8"/>
      <c r="T487" s="8"/>
      <c r="U487" s="8"/>
      <c r="V487" s="8"/>
      <c r="W487" s="8"/>
      <c r="X487" s="8"/>
      <c r="Y487" s="8"/>
      <c r="Z487" s="8"/>
      <c r="AA487" s="8"/>
      <c r="AB487" s="8"/>
      <c r="AC487" s="8"/>
      <c r="IW487" s="9"/>
      <c r="IX487" s="10"/>
    </row>
    <row r="488" spans="1:258" thickBot="1" x14ac:dyDescent="0.25">
      <c r="A488" s="21" t="s">
        <v>761</v>
      </c>
      <c r="B488" s="22" t="s">
        <v>762</v>
      </c>
      <c r="C488" s="22"/>
      <c r="D488" s="23"/>
      <c r="E488" s="23"/>
      <c r="F488" s="24"/>
    </row>
    <row r="489" spans="1:258" thickBot="1" x14ac:dyDescent="0.25">
      <c r="A489" s="25" t="s">
        <v>763</v>
      </c>
      <c r="B489" s="22" t="s">
        <v>764</v>
      </c>
      <c r="C489" s="22" t="s">
        <v>23</v>
      </c>
      <c r="D489" s="23">
        <v>1260</v>
      </c>
      <c r="E489" s="23">
        <v>2.88</v>
      </c>
      <c r="F489" s="24">
        <f>E489*D489</f>
        <v>3628.7999999999997</v>
      </c>
    </row>
    <row r="490" spans="1:258" thickBot="1" x14ac:dyDescent="0.25">
      <c r="A490" s="25" t="s">
        <v>765</v>
      </c>
      <c r="B490" s="22" t="s">
        <v>766</v>
      </c>
      <c r="C490" s="22" t="s">
        <v>235</v>
      </c>
      <c r="D490" s="23">
        <v>380</v>
      </c>
      <c r="E490" s="23">
        <v>29.39</v>
      </c>
      <c r="F490" s="24">
        <f>E490*D490</f>
        <v>11168.2</v>
      </c>
    </row>
    <row r="491" spans="1:258" ht="48.75" thickBot="1" x14ac:dyDescent="0.25">
      <c r="A491" s="25" t="s">
        <v>767</v>
      </c>
      <c r="B491" s="22" t="s">
        <v>768</v>
      </c>
      <c r="C491" s="22" t="s">
        <v>235</v>
      </c>
      <c r="D491" s="23">
        <v>380</v>
      </c>
      <c r="E491" s="23">
        <v>22.44</v>
      </c>
      <c r="F491" s="24">
        <f>E491*D491</f>
        <v>8527.2000000000007</v>
      </c>
    </row>
    <row r="492" spans="1:258" s="7" customFormat="1" thickBot="1" x14ac:dyDescent="0.25">
      <c r="A492" s="26"/>
      <c r="B492" s="27" t="s">
        <v>769</v>
      </c>
      <c r="C492" s="28"/>
      <c r="D492" s="29"/>
      <c r="E492" s="29"/>
      <c r="F492" s="30">
        <f>SUM(F489:F491)</f>
        <v>23324.2</v>
      </c>
      <c r="G492" s="8"/>
      <c r="H492" s="8"/>
      <c r="I492" s="8"/>
      <c r="J492" s="8"/>
      <c r="K492" s="8"/>
      <c r="L492" s="8"/>
      <c r="M492" s="8"/>
      <c r="N492" s="8"/>
      <c r="O492" s="8"/>
      <c r="P492" s="8"/>
      <c r="Q492" s="8"/>
      <c r="R492" s="8"/>
      <c r="S492" s="8"/>
      <c r="T492" s="8"/>
      <c r="U492" s="8"/>
      <c r="V492" s="8"/>
      <c r="W492" s="8"/>
      <c r="X492" s="8"/>
      <c r="Y492" s="8"/>
      <c r="Z492" s="8"/>
      <c r="AA492" s="8"/>
      <c r="AB492" s="8"/>
      <c r="AC492" s="8"/>
      <c r="IW492" s="9"/>
      <c r="IX492" s="10"/>
    </row>
    <row r="493" spans="1:258" s="7" customFormat="1" thickBot="1" x14ac:dyDescent="0.25">
      <c r="A493" s="26"/>
      <c r="B493" s="27" t="s">
        <v>770</v>
      </c>
      <c r="C493" s="28"/>
      <c r="D493" s="29"/>
      <c r="E493" s="31">
        <v>0</v>
      </c>
      <c r="F493" s="30">
        <f>(F492*E493)</f>
        <v>0</v>
      </c>
      <c r="G493" s="8"/>
      <c r="H493" s="8"/>
      <c r="I493" s="8"/>
      <c r="J493" s="8"/>
      <c r="K493" s="8"/>
      <c r="L493" s="8"/>
      <c r="M493" s="8"/>
      <c r="N493" s="8"/>
      <c r="O493" s="8"/>
      <c r="P493" s="8"/>
      <c r="Q493" s="8"/>
      <c r="R493" s="8"/>
      <c r="S493" s="8"/>
      <c r="T493" s="8"/>
      <c r="U493" s="8"/>
      <c r="V493" s="8"/>
      <c r="W493" s="8"/>
      <c r="X493" s="8"/>
      <c r="Y493" s="8"/>
      <c r="Z493" s="8"/>
      <c r="AA493" s="8"/>
      <c r="AB493" s="8"/>
      <c r="AC493" s="8"/>
      <c r="IW493" s="9"/>
      <c r="IX493" s="10"/>
    </row>
    <row r="494" spans="1:258" s="7" customFormat="1" thickBot="1" x14ac:dyDescent="0.25">
      <c r="A494" s="32"/>
      <c r="B494" s="27" t="s">
        <v>771</v>
      </c>
      <c r="C494" s="28"/>
      <c r="D494" s="29"/>
      <c r="E494" s="29"/>
      <c r="F494" s="30">
        <f>(F492-F493)</f>
        <v>23324.2</v>
      </c>
      <c r="G494" s="8"/>
      <c r="H494" s="8"/>
      <c r="I494" s="8"/>
      <c r="J494" s="8"/>
      <c r="K494" s="8"/>
      <c r="L494" s="8"/>
      <c r="M494" s="8"/>
      <c r="N494" s="8"/>
      <c r="O494" s="8"/>
      <c r="P494" s="8"/>
      <c r="Q494" s="8"/>
      <c r="R494" s="8"/>
      <c r="S494" s="8"/>
      <c r="T494" s="8"/>
      <c r="U494" s="8"/>
      <c r="V494" s="8"/>
      <c r="W494" s="8"/>
      <c r="X494" s="8"/>
      <c r="Y494" s="8"/>
      <c r="Z494" s="8"/>
      <c r="AA494" s="8"/>
      <c r="AB494" s="8"/>
      <c r="AC494" s="8"/>
      <c r="IW494" s="9"/>
      <c r="IX494" s="10"/>
    </row>
    <row r="495" spans="1:258" thickBot="1" x14ac:dyDescent="0.25">
      <c r="A495" s="21" t="s">
        <v>772</v>
      </c>
      <c r="B495" s="22" t="s">
        <v>773</v>
      </c>
      <c r="C495" s="22"/>
      <c r="D495" s="23"/>
      <c r="E495" s="23"/>
      <c r="F495" s="24"/>
    </row>
    <row r="496" spans="1:258" ht="36.75" thickBot="1" x14ac:dyDescent="0.25">
      <c r="A496" s="25" t="s">
        <v>774</v>
      </c>
      <c r="B496" s="22" t="s">
        <v>377</v>
      </c>
      <c r="C496" s="22" t="s">
        <v>235</v>
      </c>
      <c r="D496" s="23">
        <v>130</v>
      </c>
      <c r="E496" s="23">
        <v>64.14</v>
      </c>
      <c r="F496" s="24">
        <f>E496*D496</f>
        <v>8338.2000000000007</v>
      </c>
    </row>
    <row r="497" spans="1:258" s="7" customFormat="1" thickBot="1" x14ac:dyDescent="0.25">
      <c r="A497" s="26"/>
      <c r="B497" s="27" t="s">
        <v>775</v>
      </c>
      <c r="C497" s="28"/>
      <c r="D497" s="29"/>
      <c r="E497" s="29"/>
      <c r="F497" s="30">
        <f>SUM(F496:F496)</f>
        <v>8338.2000000000007</v>
      </c>
      <c r="G497" s="8"/>
      <c r="H497" s="8"/>
      <c r="I497" s="8"/>
      <c r="J497" s="8"/>
      <c r="K497" s="8"/>
      <c r="L497" s="8"/>
      <c r="M497" s="8"/>
      <c r="N497" s="8"/>
      <c r="O497" s="8"/>
      <c r="P497" s="8"/>
      <c r="Q497" s="8"/>
      <c r="R497" s="8"/>
      <c r="S497" s="8"/>
      <c r="T497" s="8"/>
      <c r="U497" s="8"/>
      <c r="V497" s="8"/>
      <c r="W497" s="8"/>
      <c r="X497" s="8"/>
      <c r="Y497" s="8"/>
      <c r="Z497" s="8"/>
      <c r="AA497" s="8"/>
      <c r="AB497" s="8"/>
      <c r="AC497" s="8"/>
      <c r="IW497" s="9"/>
      <c r="IX497" s="10"/>
    </row>
    <row r="498" spans="1:258" s="7" customFormat="1" thickBot="1" x14ac:dyDescent="0.25">
      <c r="A498" s="26"/>
      <c r="B498" s="27" t="s">
        <v>776</v>
      </c>
      <c r="C498" s="28"/>
      <c r="D498" s="29"/>
      <c r="E498" s="31">
        <v>0</v>
      </c>
      <c r="F498" s="30">
        <f>(F497*E498)</f>
        <v>0</v>
      </c>
      <c r="G498" s="8"/>
      <c r="H498" s="8"/>
      <c r="I498" s="8"/>
      <c r="J498" s="8"/>
      <c r="K498" s="8"/>
      <c r="L498" s="8"/>
      <c r="M498" s="8"/>
      <c r="N498" s="8"/>
      <c r="O498" s="8"/>
      <c r="P498" s="8"/>
      <c r="Q498" s="8"/>
      <c r="R498" s="8"/>
      <c r="S498" s="8"/>
      <c r="T498" s="8"/>
      <c r="U498" s="8"/>
      <c r="V498" s="8"/>
      <c r="W498" s="8"/>
      <c r="X498" s="8"/>
      <c r="Y498" s="8"/>
      <c r="Z498" s="8"/>
      <c r="AA498" s="8"/>
      <c r="AB498" s="8"/>
      <c r="AC498" s="8"/>
      <c r="IW498" s="9"/>
      <c r="IX498" s="10"/>
    </row>
    <row r="499" spans="1:258" s="7" customFormat="1" thickBot="1" x14ac:dyDescent="0.25">
      <c r="A499" s="32"/>
      <c r="B499" s="27" t="s">
        <v>777</v>
      </c>
      <c r="C499" s="28"/>
      <c r="D499" s="29"/>
      <c r="E499" s="29"/>
      <c r="F499" s="30">
        <f>(F497-F498)</f>
        <v>8338.2000000000007</v>
      </c>
      <c r="G499" s="8"/>
      <c r="H499" s="8"/>
      <c r="I499" s="8"/>
      <c r="J499" s="8"/>
      <c r="K499" s="8"/>
      <c r="L499" s="8"/>
      <c r="M499" s="8"/>
      <c r="N499" s="8"/>
      <c r="O499" s="8"/>
      <c r="P499" s="8"/>
      <c r="Q499" s="8"/>
      <c r="R499" s="8"/>
      <c r="S499" s="8"/>
      <c r="T499" s="8"/>
      <c r="U499" s="8"/>
      <c r="V499" s="8"/>
      <c r="W499" s="8"/>
      <c r="X499" s="8"/>
      <c r="Y499" s="8"/>
      <c r="Z499" s="8"/>
      <c r="AA499" s="8"/>
      <c r="AB499" s="8"/>
      <c r="AC499" s="8"/>
      <c r="IW499" s="9"/>
      <c r="IX499" s="10"/>
    </row>
    <row r="500" spans="1:258" s="7" customFormat="1" thickBot="1" x14ac:dyDescent="0.25">
      <c r="A500" s="26"/>
      <c r="B500" s="33" t="s">
        <v>778</v>
      </c>
      <c r="C500" s="28"/>
      <c r="D500" s="29"/>
      <c r="E500" s="29"/>
      <c r="F500" s="30">
        <f>SUM(F487,F494,F499)</f>
        <v>56012.95</v>
      </c>
      <c r="G500" s="8"/>
      <c r="H500" s="8"/>
      <c r="I500" s="8"/>
      <c r="J500" s="8"/>
      <c r="K500" s="8"/>
      <c r="L500" s="8"/>
      <c r="M500" s="8"/>
      <c r="N500" s="8"/>
      <c r="O500" s="8"/>
      <c r="P500" s="8"/>
      <c r="Q500" s="8"/>
      <c r="R500" s="8"/>
      <c r="S500" s="8"/>
      <c r="T500" s="8"/>
      <c r="U500" s="8"/>
      <c r="V500" s="8"/>
      <c r="W500" s="8"/>
      <c r="X500" s="8"/>
      <c r="Y500" s="8"/>
      <c r="Z500" s="8"/>
      <c r="AA500" s="8"/>
      <c r="AB500" s="8"/>
      <c r="AC500" s="8"/>
      <c r="IW500" s="9"/>
      <c r="IX500" s="10"/>
    </row>
    <row r="501" spans="1:258" s="7" customFormat="1" thickBot="1" x14ac:dyDescent="0.25">
      <c r="A501" s="26"/>
      <c r="B501" s="33" t="s">
        <v>779</v>
      </c>
      <c r="C501" s="28"/>
      <c r="D501" s="29"/>
      <c r="E501" s="31">
        <v>0</v>
      </c>
      <c r="F501" s="30">
        <f>(F500*E501)</f>
        <v>0</v>
      </c>
      <c r="G501" s="8"/>
      <c r="H501" s="8"/>
      <c r="I501" s="8"/>
      <c r="J501" s="8"/>
      <c r="K501" s="8"/>
      <c r="L501" s="8"/>
      <c r="M501" s="8"/>
      <c r="N501" s="8"/>
      <c r="O501" s="8"/>
      <c r="P501" s="8"/>
      <c r="Q501" s="8"/>
      <c r="R501" s="8"/>
      <c r="S501" s="8"/>
      <c r="T501" s="8"/>
      <c r="U501" s="8"/>
      <c r="V501" s="8"/>
      <c r="W501" s="8"/>
      <c r="X501" s="8"/>
      <c r="Y501" s="8"/>
      <c r="Z501" s="8"/>
      <c r="AA501" s="8"/>
      <c r="AB501" s="8"/>
      <c r="AC501" s="8"/>
      <c r="IW501" s="9"/>
      <c r="IX501" s="10"/>
    </row>
    <row r="502" spans="1:258" s="7" customFormat="1" thickBot="1" x14ac:dyDescent="0.25">
      <c r="A502" s="32"/>
      <c r="B502" s="33" t="s">
        <v>780</v>
      </c>
      <c r="C502" s="28"/>
      <c r="D502" s="29"/>
      <c r="E502" s="29"/>
      <c r="F502" s="30">
        <f>(F500-F501)</f>
        <v>56012.95</v>
      </c>
      <c r="G502" s="8"/>
      <c r="H502" s="8"/>
      <c r="I502" s="8"/>
      <c r="J502" s="8"/>
      <c r="K502" s="8"/>
      <c r="L502" s="8"/>
      <c r="M502" s="8"/>
      <c r="N502" s="8"/>
      <c r="O502" s="8"/>
      <c r="P502" s="8"/>
      <c r="Q502" s="8"/>
      <c r="R502" s="8"/>
      <c r="S502" s="8"/>
      <c r="T502" s="8"/>
      <c r="U502" s="8"/>
      <c r="V502" s="8"/>
      <c r="W502" s="8"/>
      <c r="X502" s="8"/>
      <c r="Y502" s="8"/>
      <c r="Z502" s="8"/>
      <c r="AA502" s="8"/>
      <c r="AB502" s="8"/>
      <c r="AC502" s="8"/>
      <c r="IW502" s="9"/>
      <c r="IX502" s="10"/>
    </row>
    <row r="503" spans="1:258" s="7" customFormat="1" thickBot="1" x14ac:dyDescent="0.25">
      <c r="A503" s="26"/>
      <c r="B503" s="34" t="s">
        <v>781</v>
      </c>
      <c r="C503" s="28"/>
      <c r="D503" s="29"/>
      <c r="E503" s="29"/>
      <c r="F503" s="30">
        <f>SUM(F402,F465,F480,F502)</f>
        <v>609669.92000000004</v>
      </c>
      <c r="G503" s="8"/>
      <c r="H503" s="8"/>
      <c r="I503" s="8"/>
      <c r="J503" s="8"/>
      <c r="K503" s="8"/>
      <c r="L503" s="8"/>
      <c r="M503" s="8"/>
      <c r="N503" s="8"/>
      <c r="O503" s="8"/>
      <c r="P503" s="8"/>
      <c r="Q503" s="8"/>
      <c r="R503" s="8"/>
      <c r="S503" s="8"/>
      <c r="T503" s="8"/>
      <c r="U503" s="8"/>
      <c r="V503" s="8"/>
      <c r="W503" s="8"/>
      <c r="X503" s="8"/>
      <c r="Y503" s="8"/>
      <c r="Z503" s="8"/>
      <c r="AA503" s="8"/>
      <c r="AB503" s="8"/>
      <c r="AC503" s="8"/>
      <c r="IW503" s="9"/>
      <c r="IX503" s="10"/>
    </row>
    <row r="504" spans="1:258" s="7" customFormat="1" thickBot="1" x14ac:dyDescent="0.25">
      <c r="A504" s="26"/>
      <c r="B504" s="34" t="s">
        <v>782</v>
      </c>
      <c r="C504" s="28"/>
      <c r="D504" s="29"/>
      <c r="E504" s="31">
        <v>0</v>
      </c>
      <c r="F504" s="30">
        <f>(F503*E504)</f>
        <v>0</v>
      </c>
      <c r="G504" s="8"/>
      <c r="H504" s="8"/>
      <c r="I504" s="8"/>
      <c r="J504" s="8"/>
      <c r="K504" s="8"/>
      <c r="L504" s="8"/>
      <c r="M504" s="8"/>
      <c r="N504" s="8"/>
      <c r="O504" s="8"/>
      <c r="P504" s="8"/>
      <c r="Q504" s="8"/>
      <c r="R504" s="8"/>
      <c r="S504" s="8"/>
      <c r="T504" s="8"/>
      <c r="U504" s="8"/>
      <c r="V504" s="8"/>
      <c r="W504" s="8"/>
      <c r="X504" s="8"/>
      <c r="Y504" s="8"/>
      <c r="Z504" s="8"/>
      <c r="AA504" s="8"/>
      <c r="AB504" s="8"/>
      <c r="AC504" s="8"/>
      <c r="IW504" s="9"/>
      <c r="IX504" s="10"/>
    </row>
    <row r="505" spans="1:258" s="7" customFormat="1" thickBot="1" x14ac:dyDescent="0.25">
      <c r="A505" s="32"/>
      <c r="B505" s="34" t="s">
        <v>783</v>
      </c>
      <c r="C505" s="28"/>
      <c r="D505" s="29"/>
      <c r="E505" s="29"/>
      <c r="F505" s="30">
        <f>(F503-F504)</f>
        <v>609669.92000000004</v>
      </c>
      <c r="G505" s="8"/>
      <c r="H505" s="8"/>
      <c r="I505" s="8"/>
      <c r="J505" s="8"/>
      <c r="K505" s="8"/>
      <c r="L505" s="8"/>
      <c r="M505" s="8"/>
      <c r="N505" s="8"/>
      <c r="O505" s="8"/>
      <c r="P505" s="8"/>
      <c r="Q505" s="8"/>
      <c r="R505" s="8"/>
      <c r="S505" s="8"/>
      <c r="T505" s="8"/>
      <c r="U505" s="8"/>
      <c r="V505" s="8"/>
      <c r="W505" s="8"/>
      <c r="X505" s="8"/>
      <c r="Y505" s="8"/>
      <c r="Z505" s="8"/>
      <c r="AA505" s="8"/>
      <c r="AB505" s="8"/>
      <c r="AC505" s="8"/>
      <c r="IW505" s="9"/>
      <c r="IX505" s="10"/>
    </row>
    <row r="506" spans="1:258" thickBot="1" x14ac:dyDescent="0.25">
      <c r="A506" s="21" t="s">
        <v>784</v>
      </c>
      <c r="B506" s="22" t="s">
        <v>785</v>
      </c>
      <c r="C506" s="22"/>
      <c r="D506" s="23"/>
      <c r="E506" s="23"/>
      <c r="F506" s="24"/>
    </row>
    <row r="507" spans="1:258" thickBot="1" x14ac:dyDescent="0.25">
      <c r="A507" s="21" t="s">
        <v>786</v>
      </c>
      <c r="B507" s="22" t="s">
        <v>787</v>
      </c>
      <c r="C507" s="22"/>
      <c r="D507" s="23"/>
      <c r="E507" s="23"/>
      <c r="F507" s="24"/>
    </row>
    <row r="508" spans="1:258" thickBot="1" x14ac:dyDescent="0.25">
      <c r="A508" s="21" t="s">
        <v>788</v>
      </c>
      <c r="B508" s="22" t="s">
        <v>789</v>
      </c>
      <c r="C508" s="22"/>
      <c r="D508" s="23"/>
      <c r="E508" s="23"/>
      <c r="F508" s="24"/>
    </row>
    <row r="509" spans="1:258" ht="36.75" thickBot="1" x14ac:dyDescent="0.25">
      <c r="A509" s="25" t="s">
        <v>790</v>
      </c>
      <c r="B509" s="22" t="s">
        <v>791</v>
      </c>
      <c r="C509" s="22" t="s">
        <v>235</v>
      </c>
      <c r="D509" s="23">
        <v>500</v>
      </c>
      <c r="E509" s="23">
        <v>644.6</v>
      </c>
      <c r="F509" s="24">
        <f>E509*D509</f>
        <v>322300</v>
      </c>
    </row>
    <row r="510" spans="1:258" s="7" customFormat="1" thickBot="1" x14ac:dyDescent="0.25">
      <c r="A510" s="26"/>
      <c r="B510" s="27" t="s">
        <v>792</v>
      </c>
      <c r="C510" s="28"/>
      <c r="D510" s="29"/>
      <c r="E510" s="29"/>
      <c r="F510" s="30">
        <f>SUM(F509:F509)</f>
        <v>322300</v>
      </c>
      <c r="G510" s="8"/>
      <c r="H510" s="8"/>
      <c r="I510" s="8"/>
      <c r="J510" s="8"/>
      <c r="K510" s="8"/>
      <c r="L510" s="8"/>
      <c r="M510" s="8"/>
      <c r="N510" s="8"/>
      <c r="O510" s="8"/>
      <c r="P510" s="8"/>
      <c r="Q510" s="8"/>
      <c r="R510" s="8"/>
      <c r="S510" s="8"/>
      <c r="T510" s="8"/>
      <c r="U510" s="8"/>
      <c r="V510" s="8"/>
      <c r="W510" s="8"/>
      <c r="X510" s="8"/>
      <c r="Y510" s="8"/>
      <c r="Z510" s="8"/>
      <c r="AA510" s="8"/>
      <c r="AB510" s="8"/>
      <c r="AC510" s="8"/>
      <c r="IW510" s="9"/>
      <c r="IX510" s="10"/>
    </row>
    <row r="511" spans="1:258" s="7" customFormat="1" thickBot="1" x14ac:dyDescent="0.25">
      <c r="A511" s="26"/>
      <c r="B511" s="27" t="s">
        <v>793</v>
      </c>
      <c r="C511" s="28"/>
      <c r="D511" s="29"/>
      <c r="E511" s="31">
        <v>0</v>
      </c>
      <c r="F511" s="30">
        <f>(F510*E511)</f>
        <v>0</v>
      </c>
      <c r="G511" s="8"/>
      <c r="H511" s="8"/>
      <c r="I511" s="8"/>
      <c r="J511" s="8"/>
      <c r="K511" s="8"/>
      <c r="L511" s="8"/>
      <c r="M511" s="8"/>
      <c r="N511" s="8"/>
      <c r="O511" s="8"/>
      <c r="P511" s="8"/>
      <c r="Q511" s="8"/>
      <c r="R511" s="8"/>
      <c r="S511" s="8"/>
      <c r="T511" s="8"/>
      <c r="U511" s="8"/>
      <c r="V511" s="8"/>
      <c r="W511" s="8"/>
      <c r="X511" s="8"/>
      <c r="Y511" s="8"/>
      <c r="Z511" s="8"/>
      <c r="AA511" s="8"/>
      <c r="AB511" s="8"/>
      <c r="AC511" s="8"/>
      <c r="IW511" s="9"/>
      <c r="IX511" s="10"/>
    </row>
    <row r="512" spans="1:258" s="7" customFormat="1" thickBot="1" x14ac:dyDescent="0.25">
      <c r="A512" s="32"/>
      <c r="B512" s="27" t="s">
        <v>794</v>
      </c>
      <c r="C512" s="28"/>
      <c r="D512" s="29"/>
      <c r="E512" s="29"/>
      <c r="F512" s="30">
        <f>(F510-F511)</f>
        <v>322300</v>
      </c>
      <c r="G512" s="8"/>
      <c r="H512" s="8"/>
      <c r="I512" s="8"/>
      <c r="J512" s="8"/>
      <c r="K512" s="8"/>
      <c r="L512" s="8"/>
      <c r="M512" s="8"/>
      <c r="N512" s="8"/>
      <c r="O512" s="8"/>
      <c r="P512" s="8"/>
      <c r="Q512" s="8"/>
      <c r="R512" s="8"/>
      <c r="S512" s="8"/>
      <c r="T512" s="8"/>
      <c r="U512" s="8"/>
      <c r="V512" s="8"/>
      <c r="W512" s="8"/>
      <c r="X512" s="8"/>
      <c r="Y512" s="8"/>
      <c r="Z512" s="8"/>
      <c r="AA512" s="8"/>
      <c r="AB512" s="8"/>
      <c r="AC512" s="8"/>
      <c r="IW512" s="9"/>
      <c r="IX512" s="10"/>
    </row>
    <row r="513" spans="1:258" s="7" customFormat="1" thickBot="1" x14ac:dyDescent="0.25">
      <c r="A513" s="26"/>
      <c r="B513" s="33" t="s">
        <v>795</v>
      </c>
      <c r="C513" s="28"/>
      <c r="D513" s="29"/>
      <c r="E513" s="29"/>
      <c r="F513" s="30">
        <f>SUM(F512)</f>
        <v>322300</v>
      </c>
      <c r="G513" s="8"/>
      <c r="H513" s="8"/>
      <c r="I513" s="8"/>
      <c r="J513" s="8"/>
      <c r="K513" s="8"/>
      <c r="L513" s="8"/>
      <c r="M513" s="8"/>
      <c r="N513" s="8"/>
      <c r="O513" s="8"/>
      <c r="P513" s="8"/>
      <c r="Q513" s="8"/>
      <c r="R513" s="8"/>
      <c r="S513" s="8"/>
      <c r="T513" s="8"/>
      <c r="U513" s="8"/>
      <c r="V513" s="8"/>
      <c r="W513" s="8"/>
      <c r="X513" s="8"/>
      <c r="Y513" s="8"/>
      <c r="Z513" s="8"/>
      <c r="AA513" s="8"/>
      <c r="AB513" s="8"/>
      <c r="AC513" s="8"/>
      <c r="IW513" s="9"/>
      <c r="IX513" s="10"/>
    </row>
    <row r="514" spans="1:258" s="7" customFormat="1" thickBot="1" x14ac:dyDescent="0.25">
      <c r="A514" s="26"/>
      <c r="B514" s="33" t="s">
        <v>796</v>
      </c>
      <c r="C514" s="28"/>
      <c r="D514" s="29"/>
      <c r="E514" s="31">
        <v>0</v>
      </c>
      <c r="F514" s="30">
        <f>(F513*E514)</f>
        <v>0</v>
      </c>
      <c r="G514" s="8"/>
      <c r="H514" s="8"/>
      <c r="I514" s="8"/>
      <c r="J514" s="8"/>
      <c r="K514" s="8"/>
      <c r="L514" s="8"/>
      <c r="M514" s="8"/>
      <c r="N514" s="8"/>
      <c r="O514" s="8"/>
      <c r="P514" s="8"/>
      <c r="Q514" s="8"/>
      <c r="R514" s="8"/>
      <c r="S514" s="8"/>
      <c r="T514" s="8"/>
      <c r="U514" s="8"/>
      <c r="V514" s="8"/>
      <c r="W514" s="8"/>
      <c r="X514" s="8"/>
      <c r="Y514" s="8"/>
      <c r="Z514" s="8"/>
      <c r="AA514" s="8"/>
      <c r="AB514" s="8"/>
      <c r="AC514" s="8"/>
      <c r="IW514" s="9"/>
      <c r="IX514" s="10"/>
    </row>
    <row r="515" spans="1:258" s="7" customFormat="1" thickBot="1" x14ac:dyDescent="0.25">
      <c r="A515" s="32"/>
      <c r="B515" s="33" t="s">
        <v>797</v>
      </c>
      <c r="C515" s="28"/>
      <c r="D515" s="29"/>
      <c r="E515" s="29"/>
      <c r="F515" s="30">
        <f>(F513-F514)</f>
        <v>322300</v>
      </c>
      <c r="G515" s="8"/>
      <c r="H515" s="8"/>
      <c r="I515" s="8"/>
      <c r="J515" s="8"/>
      <c r="K515" s="8"/>
      <c r="L515" s="8"/>
      <c r="M515" s="8"/>
      <c r="N515" s="8"/>
      <c r="O515" s="8"/>
      <c r="P515" s="8"/>
      <c r="Q515" s="8"/>
      <c r="R515" s="8"/>
      <c r="S515" s="8"/>
      <c r="T515" s="8"/>
      <c r="U515" s="8"/>
      <c r="V515" s="8"/>
      <c r="W515" s="8"/>
      <c r="X515" s="8"/>
      <c r="Y515" s="8"/>
      <c r="Z515" s="8"/>
      <c r="AA515" s="8"/>
      <c r="AB515" s="8"/>
      <c r="AC515" s="8"/>
      <c r="IW515" s="9"/>
      <c r="IX515" s="10"/>
    </row>
    <row r="516" spans="1:258" thickBot="1" x14ac:dyDescent="0.25">
      <c r="A516" s="21" t="s">
        <v>798</v>
      </c>
      <c r="B516" s="22" t="s">
        <v>799</v>
      </c>
      <c r="C516" s="22"/>
      <c r="D516" s="23"/>
      <c r="E516" s="23"/>
      <c r="F516" s="24"/>
    </row>
    <row r="517" spans="1:258" thickBot="1" x14ac:dyDescent="0.25">
      <c r="A517" s="21" t="s">
        <v>800</v>
      </c>
      <c r="B517" s="22" t="s">
        <v>801</v>
      </c>
      <c r="C517" s="22"/>
      <c r="D517" s="23"/>
      <c r="E517" s="23"/>
      <c r="F517" s="24"/>
    </row>
    <row r="518" spans="1:258" ht="48.75" thickBot="1" x14ac:dyDescent="0.25">
      <c r="A518" s="25" t="s">
        <v>802</v>
      </c>
      <c r="B518" s="22" t="s">
        <v>803</v>
      </c>
      <c r="C518" s="22" t="s">
        <v>79</v>
      </c>
      <c r="D518" s="23">
        <v>3</v>
      </c>
      <c r="E518" s="23">
        <v>10400</v>
      </c>
      <c r="F518" s="24">
        <f>E518*D518</f>
        <v>31200</v>
      </c>
    </row>
    <row r="519" spans="1:258" ht="48.75" thickBot="1" x14ac:dyDescent="0.25">
      <c r="A519" s="25" t="s">
        <v>804</v>
      </c>
      <c r="B519" s="22" t="s">
        <v>805</v>
      </c>
      <c r="C519" s="22" t="s">
        <v>79</v>
      </c>
      <c r="D519" s="23">
        <v>3</v>
      </c>
      <c r="E519" s="23">
        <v>6100</v>
      </c>
      <c r="F519" s="24">
        <f>E519*D519</f>
        <v>18300</v>
      </c>
    </row>
    <row r="520" spans="1:258" s="7" customFormat="1" thickBot="1" x14ac:dyDescent="0.25">
      <c r="A520" s="26"/>
      <c r="B520" s="27" t="s">
        <v>806</v>
      </c>
      <c r="C520" s="28"/>
      <c r="D520" s="29"/>
      <c r="E520" s="29"/>
      <c r="F520" s="30">
        <f>SUM(F518:F519)</f>
        <v>49500</v>
      </c>
      <c r="G520" s="8"/>
      <c r="H520" s="8"/>
      <c r="I520" s="8"/>
      <c r="J520" s="8"/>
      <c r="K520" s="8"/>
      <c r="L520" s="8"/>
      <c r="M520" s="8"/>
      <c r="N520" s="8"/>
      <c r="O520" s="8"/>
      <c r="P520" s="8"/>
      <c r="Q520" s="8"/>
      <c r="R520" s="8"/>
      <c r="S520" s="8"/>
      <c r="T520" s="8"/>
      <c r="U520" s="8"/>
      <c r="V520" s="8"/>
      <c r="W520" s="8"/>
      <c r="X520" s="8"/>
      <c r="Y520" s="8"/>
      <c r="Z520" s="8"/>
      <c r="AA520" s="8"/>
      <c r="AB520" s="8"/>
      <c r="AC520" s="8"/>
      <c r="IW520" s="9"/>
      <c r="IX520" s="10"/>
    </row>
    <row r="521" spans="1:258" s="7" customFormat="1" thickBot="1" x14ac:dyDescent="0.25">
      <c r="A521" s="26"/>
      <c r="B521" s="27" t="s">
        <v>807</v>
      </c>
      <c r="C521" s="28"/>
      <c r="D521" s="29"/>
      <c r="E521" s="31">
        <v>0</v>
      </c>
      <c r="F521" s="30">
        <f>(F520*E521)</f>
        <v>0</v>
      </c>
      <c r="G521" s="8"/>
      <c r="H521" s="8"/>
      <c r="I521" s="8"/>
      <c r="J521" s="8"/>
      <c r="K521" s="8"/>
      <c r="L521" s="8"/>
      <c r="M521" s="8"/>
      <c r="N521" s="8"/>
      <c r="O521" s="8"/>
      <c r="P521" s="8"/>
      <c r="Q521" s="8"/>
      <c r="R521" s="8"/>
      <c r="S521" s="8"/>
      <c r="T521" s="8"/>
      <c r="U521" s="8"/>
      <c r="V521" s="8"/>
      <c r="W521" s="8"/>
      <c r="X521" s="8"/>
      <c r="Y521" s="8"/>
      <c r="Z521" s="8"/>
      <c r="AA521" s="8"/>
      <c r="AB521" s="8"/>
      <c r="AC521" s="8"/>
      <c r="IW521" s="9"/>
      <c r="IX521" s="10"/>
    </row>
    <row r="522" spans="1:258" s="7" customFormat="1" thickBot="1" x14ac:dyDescent="0.25">
      <c r="A522" s="32"/>
      <c r="B522" s="27" t="s">
        <v>808</v>
      </c>
      <c r="C522" s="28"/>
      <c r="D522" s="29"/>
      <c r="E522" s="29"/>
      <c r="F522" s="30">
        <f>(F520-F521)</f>
        <v>49500</v>
      </c>
      <c r="G522" s="8"/>
      <c r="H522" s="8"/>
      <c r="I522" s="8"/>
      <c r="J522" s="8"/>
      <c r="K522" s="8"/>
      <c r="L522" s="8"/>
      <c r="M522" s="8"/>
      <c r="N522" s="8"/>
      <c r="O522" s="8"/>
      <c r="P522" s="8"/>
      <c r="Q522" s="8"/>
      <c r="R522" s="8"/>
      <c r="S522" s="8"/>
      <c r="T522" s="8"/>
      <c r="U522" s="8"/>
      <c r="V522" s="8"/>
      <c r="W522" s="8"/>
      <c r="X522" s="8"/>
      <c r="Y522" s="8"/>
      <c r="Z522" s="8"/>
      <c r="AA522" s="8"/>
      <c r="AB522" s="8"/>
      <c r="AC522" s="8"/>
      <c r="IW522" s="9"/>
      <c r="IX522" s="10"/>
    </row>
    <row r="523" spans="1:258" s="7" customFormat="1" thickBot="1" x14ac:dyDescent="0.25">
      <c r="A523" s="26"/>
      <c r="B523" s="33" t="s">
        <v>809</v>
      </c>
      <c r="C523" s="28"/>
      <c r="D523" s="29"/>
      <c r="E523" s="29"/>
      <c r="F523" s="30">
        <f>SUM(F522)</f>
        <v>49500</v>
      </c>
      <c r="G523" s="8"/>
      <c r="H523" s="8"/>
      <c r="I523" s="8"/>
      <c r="J523" s="8"/>
      <c r="K523" s="8"/>
      <c r="L523" s="8"/>
      <c r="M523" s="8"/>
      <c r="N523" s="8"/>
      <c r="O523" s="8"/>
      <c r="P523" s="8"/>
      <c r="Q523" s="8"/>
      <c r="R523" s="8"/>
      <c r="S523" s="8"/>
      <c r="T523" s="8"/>
      <c r="U523" s="8"/>
      <c r="V523" s="8"/>
      <c r="W523" s="8"/>
      <c r="X523" s="8"/>
      <c r="Y523" s="8"/>
      <c r="Z523" s="8"/>
      <c r="AA523" s="8"/>
      <c r="AB523" s="8"/>
      <c r="AC523" s="8"/>
      <c r="IW523" s="9"/>
      <c r="IX523" s="10"/>
    </row>
    <row r="524" spans="1:258" s="7" customFormat="1" thickBot="1" x14ac:dyDescent="0.25">
      <c r="A524" s="26"/>
      <c r="B524" s="33" t="s">
        <v>810</v>
      </c>
      <c r="C524" s="28"/>
      <c r="D524" s="29"/>
      <c r="E524" s="31">
        <v>0</v>
      </c>
      <c r="F524" s="30">
        <f>(F523*E524)</f>
        <v>0</v>
      </c>
      <c r="G524" s="8"/>
      <c r="H524" s="8"/>
      <c r="I524" s="8"/>
      <c r="J524" s="8"/>
      <c r="K524" s="8"/>
      <c r="L524" s="8"/>
      <c r="M524" s="8"/>
      <c r="N524" s="8"/>
      <c r="O524" s="8"/>
      <c r="P524" s="8"/>
      <c r="Q524" s="8"/>
      <c r="R524" s="8"/>
      <c r="S524" s="8"/>
      <c r="T524" s="8"/>
      <c r="U524" s="8"/>
      <c r="V524" s="8"/>
      <c r="W524" s="8"/>
      <c r="X524" s="8"/>
      <c r="Y524" s="8"/>
      <c r="Z524" s="8"/>
      <c r="AA524" s="8"/>
      <c r="AB524" s="8"/>
      <c r="AC524" s="8"/>
      <c r="IW524" s="9"/>
      <c r="IX524" s="10"/>
    </row>
    <row r="525" spans="1:258" s="7" customFormat="1" thickBot="1" x14ac:dyDescent="0.25">
      <c r="A525" s="32"/>
      <c r="B525" s="33" t="s">
        <v>811</v>
      </c>
      <c r="C525" s="28"/>
      <c r="D525" s="29"/>
      <c r="E525" s="29"/>
      <c r="F525" s="30">
        <f>(F523-F524)</f>
        <v>49500</v>
      </c>
      <c r="G525" s="8"/>
      <c r="H525" s="8"/>
      <c r="I525" s="8"/>
      <c r="J525" s="8"/>
      <c r="K525" s="8"/>
      <c r="L525" s="8"/>
      <c r="M525" s="8"/>
      <c r="N525" s="8"/>
      <c r="O525" s="8"/>
      <c r="P525" s="8"/>
      <c r="Q525" s="8"/>
      <c r="R525" s="8"/>
      <c r="S525" s="8"/>
      <c r="T525" s="8"/>
      <c r="U525" s="8"/>
      <c r="V525" s="8"/>
      <c r="W525" s="8"/>
      <c r="X525" s="8"/>
      <c r="Y525" s="8"/>
      <c r="Z525" s="8"/>
      <c r="AA525" s="8"/>
      <c r="AB525" s="8"/>
      <c r="AC525" s="8"/>
      <c r="IW525" s="9"/>
      <c r="IX525" s="10"/>
    </row>
    <row r="526" spans="1:258" thickBot="1" x14ac:dyDescent="0.25">
      <c r="A526" s="21" t="s">
        <v>812</v>
      </c>
      <c r="B526" s="22" t="s">
        <v>752</v>
      </c>
      <c r="C526" s="22"/>
      <c r="D526" s="23"/>
      <c r="E526" s="23"/>
      <c r="F526" s="24"/>
    </row>
    <row r="527" spans="1:258" thickBot="1" x14ac:dyDescent="0.25">
      <c r="A527" s="21" t="s">
        <v>813</v>
      </c>
      <c r="B527" s="22" t="s">
        <v>762</v>
      </c>
      <c r="C527" s="22"/>
      <c r="D527" s="23"/>
      <c r="E527" s="23"/>
      <c r="F527" s="24"/>
    </row>
    <row r="528" spans="1:258" thickBot="1" x14ac:dyDescent="0.25">
      <c r="A528" s="25" t="s">
        <v>814</v>
      </c>
      <c r="B528" s="22" t="s">
        <v>766</v>
      </c>
      <c r="C528" s="22" t="s">
        <v>235</v>
      </c>
      <c r="D528" s="23">
        <v>370</v>
      </c>
      <c r="E528" s="23">
        <v>29.39</v>
      </c>
      <c r="F528" s="24">
        <f>E528*D528</f>
        <v>10874.300000000001</v>
      </c>
    </row>
    <row r="529" spans="1:258" ht="48.75" thickBot="1" x14ac:dyDescent="0.25">
      <c r="A529" s="25" t="s">
        <v>815</v>
      </c>
      <c r="B529" s="22" t="s">
        <v>768</v>
      </c>
      <c r="C529" s="22" t="s">
        <v>235</v>
      </c>
      <c r="D529" s="23">
        <v>370</v>
      </c>
      <c r="E529" s="23">
        <v>22.44</v>
      </c>
      <c r="F529" s="24">
        <f>E529*D529</f>
        <v>8302.8000000000011</v>
      </c>
    </row>
    <row r="530" spans="1:258" thickBot="1" x14ac:dyDescent="0.25">
      <c r="A530" s="25" t="s">
        <v>816</v>
      </c>
      <c r="B530" s="22" t="s">
        <v>817</v>
      </c>
      <c r="C530" s="22" t="s">
        <v>235</v>
      </c>
      <c r="D530" s="23">
        <v>0</v>
      </c>
      <c r="E530" s="23">
        <v>85</v>
      </c>
      <c r="F530" s="24">
        <f>E530*D530</f>
        <v>0</v>
      </c>
    </row>
    <row r="531" spans="1:258" s="7" customFormat="1" thickBot="1" x14ac:dyDescent="0.25">
      <c r="A531" s="26"/>
      <c r="B531" s="27" t="s">
        <v>818</v>
      </c>
      <c r="C531" s="28"/>
      <c r="D531" s="29"/>
      <c r="E531" s="29"/>
      <c r="F531" s="30">
        <f>SUM(F528:F530)</f>
        <v>19177.100000000002</v>
      </c>
      <c r="G531" s="8"/>
      <c r="H531" s="8"/>
      <c r="I531" s="8"/>
      <c r="J531" s="8"/>
      <c r="K531" s="8"/>
      <c r="L531" s="8"/>
      <c r="M531" s="8"/>
      <c r="N531" s="8"/>
      <c r="O531" s="8"/>
      <c r="P531" s="8"/>
      <c r="Q531" s="8"/>
      <c r="R531" s="8"/>
      <c r="S531" s="8"/>
      <c r="T531" s="8"/>
      <c r="U531" s="8"/>
      <c r="V531" s="8"/>
      <c r="W531" s="8"/>
      <c r="X531" s="8"/>
      <c r="Y531" s="8"/>
      <c r="Z531" s="8"/>
      <c r="AA531" s="8"/>
      <c r="AB531" s="8"/>
      <c r="AC531" s="8"/>
      <c r="IW531" s="9"/>
      <c r="IX531" s="10"/>
    </row>
    <row r="532" spans="1:258" s="7" customFormat="1" thickBot="1" x14ac:dyDescent="0.25">
      <c r="A532" s="26"/>
      <c r="B532" s="27" t="s">
        <v>819</v>
      </c>
      <c r="C532" s="28"/>
      <c r="D532" s="29"/>
      <c r="E532" s="31">
        <v>0</v>
      </c>
      <c r="F532" s="30">
        <f>(F531*E532)</f>
        <v>0</v>
      </c>
      <c r="G532" s="8"/>
      <c r="H532" s="8"/>
      <c r="I532" s="8"/>
      <c r="J532" s="8"/>
      <c r="K532" s="8"/>
      <c r="L532" s="8"/>
      <c r="M532" s="8"/>
      <c r="N532" s="8"/>
      <c r="O532" s="8"/>
      <c r="P532" s="8"/>
      <c r="Q532" s="8"/>
      <c r="R532" s="8"/>
      <c r="S532" s="8"/>
      <c r="T532" s="8"/>
      <c r="U532" s="8"/>
      <c r="V532" s="8"/>
      <c r="W532" s="8"/>
      <c r="X532" s="8"/>
      <c r="Y532" s="8"/>
      <c r="Z532" s="8"/>
      <c r="AA532" s="8"/>
      <c r="AB532" s="8"/>
      <c r="AC532" s="8"/>
      <c r="IW532" s="9"/>
      <c r="IX532" s="10"/>
    </row>
    <row r="533" spans="1:258" s="7" customFormat="1" thickBot="1" x14ac:dyDescent="0.25">
      <c r="A533" s="32"/>
      <c r="B533" s="27" t="s">
        <v>820</v>
      </c>
      <c r="C533" s="28"/>
      <c r="D533" s="29"/>
      <c r="E533" s="29"/>
      <c r="F533" s="30">
        <f>(F531-F532)</f>
        <v>19177.100000000002</v>
      </c>
      <c r="G533" s="8"/>
      <c r="H533" s="8"/>
      <c r="I533" s="8"/>
      <c r="J533" s="8"/>
      <c r="K533" s="8"/>
      <c r="L533" s="8"/>
      <c r="M533" s="8"/>
      <c r="N533" s="8"/>
      <c r="O533" s="8"/>
      <c r="P533" s="8"/>
      <c r="Q533" s="8"/>
      <c r="R533" s="8"/>
      <c r="S533" s="8"/>
      <c r="T533" s="8"/>
      <c r="U533" s="8"/>
      <c r="V533" s="8"/>
      <c r="W533" s="8"/>
      <c r="X533" s="8"/>
      <c r="Y533" s="8"/>
      <c r="Z533" s="8"/>
      <c r="AA533" s="8"/>
      <c r="AB533" s="8"/>
      <c r="AC533" s="8"/>
      <c r="IW533" s="9"/>
      <c r="IX533" s="10"/>
    </row>
    <row r="534" spans="1:258" thickBot="1" x14ac:dyDescent="0.25">
      <c r="A534" s="21" t="s">
        <v>821</v>
      </c>
      <c r="B534" s="22" t="s">
        <v>822</v>
      </c>
      <c r="C534" s="22"/>
      <c r="D534" s="23"/>
      <c r="E534" s="23"/>
      <c r="F534" s="24"/>
    </row>
    <row r="535" spans="1:258" ht="36.75" thickBot="1" x14ac:dyDescent="0.25">
      <c r="A535" s="25" t="s">
        <v>823</v>
      </c>
      <c r="B535" s="22" t="s">
        <v>377</v>
      </c>
      <c r="C535" s="22" t="s">
        <v>235</v>
      </c>
      <c r="D535" s="23">
        <v>1295</v>
      </c>
      <c r="E535" s="23">
        <v>64.14</v>
      </c>
      <c r="F535" s="24">
        <f>E535*D535</f>
        <v>83061.3</v>
      </c>
    </row>
    <row r="536" spans="1:258" ht="24.75" thickBot="1" x14ac:dyDescent="0.25">
      <c r="A536" s="25" t="s">
        <v>824</v>
      </c>
      <c r="B536" s="22" t="s">
        <v>375</v>
      </c>
      <c r="C536" s="22" t="s">
        <v>235</v>
      </c>
      <c r="D536" s="23">
        <v>160</v>
      </c>
      <c r="E536" s="23">
        <v>130.41</v>
      </c>
      <c r="F536" s="24">
        <f>E536*D536</f>
        <v>20865.599999999999</v>
      </c>
    </row>
    <row r="537" spans="1:258" s="7" customFormat="1" thickBot="1" x14ac:dyDescent="0.25">
      <c r="A537" s="26"/>
      <c r="B537" s="27" t="s">
        <v>825</v>
      </c>
      <c r="C537" s="28"/>
      <c r="D537" s="29"/>
      <c r="E537" s="29"/>
      <c r="F537" s="30">
        <f>SUM(F535:F536)</f>
        <v>103926.9</v>
      </c>
      <c r="G537" s="8"/>
      <c r="H537" s="8"/>
      <c r="I537" s="8"/>
      <c r="J537" s="8"/>
      <c r="K537" s="8"/>
      <c r="L537" s="8"/>
      <c r="M537" s="8"/>
      <c r="N537" s="8"/>
      <c r="O537" s="8"/>
      <c r="P537" s="8"/>
      <c r="Q537" s="8"/>
      <c r="R537" s="8"/>
      <c r="S537" s="8"/>
      <c r="T537" s="8"/>
      <c r="U537" s="8"/>
      <c r="V537" s="8"/>
      <c r="W537" s="8"/>
      <c r="X537" s="8"/>
      <c r="Y537" s="8"/>
      <c r="Z537" s="8"/>
      <c r="AA537" s="8"/>
      <c r="AB537" s="8"/>
      <c r="AC537" s="8"/>
      <c r="IW537" s="9"/>
      <c r="IX537" s="10"/>
    </row>
    <row r="538" spans="1:258" s="7" customFormat="1" thickBot="1" x14ac:dyDescent="0.25">
      <c r="A538" s="26"/>
      <c r="B538" s="27" t="s">
        <v>826</v>
      </c>
      <c r="C538" s="28"/>
      <c r="D538" s="29"/>
      <c r="E538" s="31">
        <v>0</v>
      </c>
      <c r="F538" s="30">
        <f>(F537*E538)</f>
        <v>0</v>
      </c>
      <c r="G538" s="8"/>
      <c r="H538" s="8"/>
      <c r="I538" s="8"/>
      <c r="J538" s="8"/>
      <c r="K538" s="8"/>
      <c r="L538" s="8"/>
      <c r="M538" s="8"/>
      <c r="N538" s="8"/>
      <c r="O538" s="8"/>
      <c r="P538" s="8"/>
      <c r="Q538" s="8"/>
      <c r="R538" s="8"/>
      <c r="S538" s="8"/>
      <c r="T538" s="8"/>
      <c r="U538" s="8"/>
      <c r="V538" s="8"/>
      <c r="W538" s="8"/>
      <c r="X538" s="8"/>
      <c r="Y538" s="8"/>
      <c r="Z538" s="8"/>
      <c r="AA538" s="8"/>
      <c r="AB538" s="8"/>
      <c r="AC538" s="8"/>
      <c r="IW538" s="9"/>
      <c r="IX538" s="10"/>
    </row>
    <row r="539" spans="1:258" s="7" customFormat="1" thickBot="1" x14ac:dyDescent="0.25">
      <c r="A539" s="32"/>
      <c r="B539" s="27" t="s">
        <v>827</v>
      </c>
      <c r="C539" s="28"/>
      <c r="D539" s="29"/>
      <c r="E539" s="29"/>
      <c r="F539" s="30">
        <f>(F537-F538)</f>
        <v>103926.9</v>
      </c>
      <c r="G539" s="8"/>
      <c r="H539" s="8"/>
      <c r="I539" s="8"/>
      <c r="J539" s="8"/>
      <c r="K539" s="8"/>
      <c r="L539" s="8"/>
      <c r="M539" s="8"/>
      <c r="N539" s="8"/>
      <c r="O539" s="8"/>
      <c r="P539" s="8"/>
      <c r="Q539" s="8"/>
      <c r="R539" s="8"/>
      <c r="S539" s="8"/>
      <c r="T539" s="8"/>
      <c r="U539" s="8"/>
      <c r="V539" s="8"/>
      <c r="W539" s="8"/>
      <c r="X539" s="8"/>
      <c r="Y539" s="8"/>
      <c r="Z539" s="8"/>
      <c r="AA539" s="8"/>
      <c r="AB539" s="8"/>
      <c r="AC539" s="8"/>
      <c r="IW539" s="9"/>
      <c r="IX539" s="10"/>
    </row>
    <row r="540" spans="1:258" s="7" customFormat="1" thickBot="1" x14ac:dyDescent="0.25">
      <c r="A540" s="26"/>
      <c r="B540" s="33" t="s">
        <v>828</v>
      </c>
      <c r="C540" s="28"/>
      <c r="D540" s="29"/>
      <c r="E540" s="29"/>
      <c r="F540" s="30">
        <f>SUM(F533,F539)</f>
        <v>123104</v>
      </c>
      <c r="G540" s="8"/>
      <c r="H540" s="8"/>
      <c r="I540" s="8"/>
      <c r="J540" s="8"/>
      <c r="K540" s="8"/>
      <c r="L540" s="8"/>
      <c r="M540" s="8"/>
      <c r="N540" s="8"/>
      <c r="O540" s="8"/>
      <c r="P540" s="8"/>
      <c r="Q540" s="8"/>
      <c r="R540" s="8"/>
      <c r="S540" s="8"/>
      <c r="T540" s="8"/>
      <c r="U540" s="8"/>
      <c r="V540" s="8"/>
      <c r="W540" s="8"/>
      <c r="X540" s="8"/>
      <c r="Y540" s="8"/>
      <c r="Z540" s="8"/>
      <c r="AA540" s="8"/>
      <c r="AB540" s="8"/>
      <c r="AC540" s="8"/>
      <c r="IW540" s="9"/>
      <c r="IX540" s="10"/>
    </row>
    <row r="541" spans="1:258" s="7" customFormat="1" thickBot="1" x14ac:dyDescent="0.25">
      <c r="A541" s="26"/>
      <c r="B541" s="33" t="s">
        <v>829</v>
      </c>
      <c r="C541" s="28"/>
      <c r="D541" s="29"/>
      <c r="E541" s="31">
        <v>0</v>
      </c>
      <c r="F541" s="30">
        <f>(F540*E541)</f>
        <v>0</v>
      </c>
      <c r="G541" s="8"/>
      <c r="H541" s="8"/>
      <c r="I541" s="8"/>
      <c r="J541" s="8"/>
      <c r="K541" s="8"/>
      <c r="L541" s="8"/>
      <c r="M541" s="8"/>
      <c r="N541" s="8"/>
      <c r="O541" s="8"/>
      <c r="P541" s="8"/>
      <c r="Q541" s="8"/>
      <c r="R541" s="8"/>
      <c r="S541" s="8"/>
      <c r="T541" s="8"/>
      <c r="U541" s="8"/>
      <c r="V541" s="8"/>
      <c r="W541" s="8"/>
      <c r="X541" s="8"/>
      <c r="Y541" s="8"/>
      <c r="Z541" s="8"/>
      <c r="AA541" s="8"/>
      <c r="AB541" s="8"/>
      <c r="AC541" s="8"/>
      <c r="IW541" s="9"/>
      <c r="IX541" s="10"/>
    </row>
    <row r="542" spans="1:258" s="7" customFormat="1" thickBot="1" x14ac:dyDescent="0.25">
      <c r="A542" s="32"/>
      <c r="B542" s="33" t="s">
        <v>830</v>
      </c>
      <c r="C542" s="28"/>
      <c r="D542" s="29"/>
      <c r="E542" s="29"/>
      <c r="F542" s="30">
        <f>(F540-F541)</f>
        <v>123104</v>
      </c>
      <c r="G542" s="8"/>
      <c r="H542" s="8"/>
      <c r="I542" s="8"/>
      <c r="J542" s="8"/>
      <c r="K542" s="8"/>
      <c r="L542" s="8"/>
      <c r="M542" s="8"/>
      <c r="N542" s="8"/>
      <c r="O542" s="8"/>
      <c r="P542" s="8"/>
      <c r="Q542" s="8"/>
      <c r="R542" s="8"/>
      <c r="S542" s="8"/>
      <c r="T542" s="8"/>
      <c r="U542" s="8"/>
      <c r="V542" s="8"/>
      <c r="W542" s="8"/>
      <c r="X542" s="8"/>
      <c r="Y542" s="8"/>
      <c r="Z542" s="8"/>
      <c r="AA542" s="8"/>
      <c r="AB542" s="8"/>
      <c r="AC542" s="8"/>
      <c r="IW542" s="9"/>
      <c r="IX542" s="10"/>
    </row>
    <row r="543" spans="1:258" s="7" customFormat="1" thickBot="1" x14ac:dyDescent="0.25">
      <c r="A543" s="26"/>
      <c r="B543" s="34" t="s">
        <v>831</v>
      </c>
      <c r="C543" s="28"/>
      <c r="D543" s="29"/>
      <c r="E543" s="29"/>
      <c r="F543" s="30">
        <f>SUM(F515,F525,F542)</f>
        <v>494904</v>
      </c>
      <c r="G543" s="8"/>
      <c r="H543" s="8"/>
      <c r="I543" s="8"/>
      <c r="J543" s="8"/>
      <c r="K543" s="8"/>
      <c r="L543" s="8"/>
      <c r="M543" s="8"/>
      <c r="N543" s="8"/>
      <c r="O543" s="8"/>
      <c r="P543" s="8"/>
      <c r="Q543" s="8"/>
      <c r="R543" s="8"/>
      <c r="S543" s="8"/>
      <c r="T543" s="8"/>
      <c r="U543" s="8"/>
      <c r="V543" s="8"/>
      <c r="W543" s="8"/>
      <c r="X543" s="8"/>
      <c r="Y543" s="8"/>
      <c r="Z543" s="8"/>
      <c r="AA543" s="8"/>
      <c r="AB543" s="8"/>
      <c r="AC543" s="8"/>
      <c r="IW543" s="9"/>
      <c r="IX543" s="10"/>
    </row>
    <row r="544" spans="1:258" s="7" customFormat="1" thickBot="1" x14ac:dyDescent="0.25">
      <c r="A544" s="26"/>
      <c r="B544" s="34" t="s">
        <v>832</v>
      </c>
      <c r="C544" s="28"/>
      <c r="D544" s="29"/>
      <c r="E544" s="31">
        <v>0</v>
      </c>
      <c r="F544" s="30">
        <f>(F543*E544)</f>
        <v>0</v>
      </c>
      <c r="G544" s="8"/>
      <c r="H544" s="8"/>
      <c r="I544" s="8"/>
      <c r="J544" s="8"/>
      <c r="K544" s="8"/>
      <c r="L544" s="8"/>
      <c r="M544" s="8"/>
      <c r="N544" s="8"/>
      <c r="O544" s="8"/>
      <c r="P544" s="8"/>
      <c r="Q544" s="8"/>
      <c r="R544" s="8"/>
      <c r="S544" s="8"/>
      <c r="T544" s="8"/>
      <c r="U544" s="8"/>
      <c r="V544" s="8"/>
      <c r="W544" s="8"/>
      <c r="X544" s="8"/>
      <c r="Y544" s="8"/>
      <c r="Z544" s="8"/>
      <c r="AA544" s="8"/>
      <c r="AB544" s="8"/>
      <c r="AC544" s="8"/>
      <c r="IW544" s="9"/>
      <c r="IX544" s="10"/>
    </row>
    <row r="545" spans="1:258" s="7" customFormat="1" thickBot="1" x14ac:dyDescent="0.25">
      <c r="A545" s="32"/>
      <c r="B545" s="34" t="s">
        <v>833</v>
      </c>
      <c r="C545" s="28"/>
      <c r="D545" s="29"/>
      <c r="E545" s="29"/>
      <c r="F545" s="30">
        <f>(F543-F544)</f>
        <v>494904</v>
      </c>
      <c r="G545" s="8"/>
      <c r="H545" s="8"/>
      <c r="I545" s="8"/>
      <c r="J545" s="8"/>
      <c r="K545" s="8"/>
      <c r="L545" s="8"/>
      <c r="M545" s="8"/>
      <c r="N545" s="8"/>
      <c r="O545" s="8"/>
      <c r="P545" s="8"/>
      <c r="Q545" s="8"/>
      <c r="R545" s="8"/>
      <c r="S545" s="8"/>
      <c r="T545" s="8"/>
      <c r="U545" s="8"/>
      <c r="V545" s="8"/>
      <c r="W545" s="8"/>
      <c r="X545" s="8"/>
      <c r="Y545" s="8"/>
      <c r="Z545" s="8"/>
      <c r="AA545" s="8"/>
      <c r="AB545" s="8"/>
      <c r="AC545" s="8"/>
      <c r="IW545" s="9"/>
      <c r="IX545" s="10"/>
    </row>
    <row r="546" spans="1:258" thickBot="1" x14ac:dyDescent="0.25">
      <c r="A546" s="21" t="s">
        <v>834</v>
      </c>
      <c r="B546" s="22" t="s">
        <v>835</v>
      </c>
      <c r="C546" s="22"/>
      <c r="D546" s="23"/>
      <c r="E546" s="23"/>
      <c r="F546" s="24"/>
    </row>
    <row r="547" spans="1:258" thickBot="1" x14ac:dyDescent="0.25">
      <c r="A547" s="21" t="s">
        <v>836</v>
      </c>
      <c r="B547" s="22" t="s">
        <v>837</v>
      </c>
      <c r="C547" s="22"/>
      <c r="D547" s="23"/>
      <c r="E547" s="23"/>
      <c r="F547" s="24"/>
    </row>
    <row r="548" spans="1:258" thickBot="1" x14ac:dyDescent="0.25">
      <c r="A548" s="21" t="s">
        <v>838</v>
      </c>
      <c r="B548" s="22" t="s">
        <v>839</v>
      </c>
      <c r="C548" s="22"/>
      <c r="D548" s="23"/>
      <c r="E548" s="23"/>
      <c r="F548" s="24"/>
    </row>
    <row r="549" spans="1:258" ht="24.75" thickBot="1" x14ac:dyDescent="0.25">
      <c r="A549" s="25" t="s">
        <v>840</v>
      </c>
      <c r="B549" s="22" t="s">
        <v>841</v>
      </c>
      <c r="C549" s="22" t="s">
        <v>90</v>
      </c>
      <c r="D549" s="23">
        <v>26</v>
      </c>
      <c r="E549" s="23">
        <v>196</v>
      </c>
      <c r="F549" s="24">
        <f>E549*D549</f>
        <v>5096</v>
      </c>
    </row>
    <row r="550" spans="1:258" thickBot="1" x14ac:dyDescent="0.25">
      <c r="A550" s="25" t="s">
        <v>842</v>
      </c>
      <c r="B550" s="22" t="s">
        <v>843</v>
      </c>
      <c r="C550" s="22" t="s">
        <v>90</v>
      </c>
      <c r="D550" s="23">
        <v>6</v>
      </c>
      <c r="E550" s="23">
        <v>360</v>
      </c>
      <c r="F550" s="24">
        <f>E550*D550</f>
        <v>2160</v>
      </c>
    </row>
    <row r="551" spans="1:258" s="7" customFormat="1" thickBot="1" x14ac:dyDescent="0.25">
      <c r="A551" s="26"/>
      <c r="B551" s="27" t="s">
        <v>844</v>
      </c>
      <c r="C551" s="28"/>
      <c r="D551" s="29"/>
      <c r="E551" s="29"/>
      <c r="F551" s="30">
        <f>SUM(F549:F550)</f>
        <v>7256</v>
      </c>
      <c r="G551" s="8"/>
      <c r="H551" s="8"/>
      <c r="I551" s="8"/>
      <c r="J551" s="8"/>
      <c r="K551" s="8"/>
      <c r="L551" s="8"/>
      <c r="M551" s="8"/>
      <c r="N551" s="8"/>
      <c r="O551" s="8"/>
      <c r="P551" s="8"/>
      <c r="Q551" s="8"/>
      <c r="R551" s="8"/>
      <c r="S551" s="8"/>
      <c r="T551" s="8"/>
      <c r="U551" s="8"/>
      <c r="V551" s="8"/>
      <c r="W551" s="8"/>
      <c r="X551" s="8"/>
      <c r="Y551" s="8"/>
      <c r="Z551" s="8"/>
      <c r="AA551" s="8"/>
      <c r="AB551" s="8"/>
      <c r="AC551" s="8"/>
      <c r="IW551" s="9"/>
      <c r="IX551" s="10"/>
    </row>
    <row r="552" spans="1:258" s="7" customFormat="1" thickBot="1" x14ac:dyDescent="0.25">
      <c r="A552" s="26"/>
      <c r="B552" s="27" t="s">
        <v>845</v>
      </c>
      <c r="C552" s="28"/>
      <c r="D552" s="29"/>
      <c r="E552" s="31">
        <v>0</v>
      </c>
      <c r="F552" s="30">
        <f>(F551*E552)</f>
        <v>0</v>
      </c>
      <c r="G552" s="8"/>
      <c r="H552" s="8"/>
      <c r="I552" s="8"/>
      <c r="J552" s="8"/>
      <c r="K552" s="8"/>
      <c r="L552" s="8"/>
      <c r="M552" s="8"/>
      <c r="N552" s="8"/>
      <c r="O552" s="8"/>
      <c r="P552" s="8"/>
      <c r="Q552" s="8"/>
      <c r="R552" s="8"/>
      <c r="S552" s="8"/>
      <c r="T552" s="8"/>
      <c r="U552" s="8"/>
      <c r="V552" s="8"/>
      <c r="W552" s="8"/>
      <c r="X552" s="8"/>
      <c r="Y552" s="8"/>
      <c r="Z552" s="8"/>
      <c r="AA552" s="8"/>
      <c r="AB552" s="8"/>
      <c r="AC552" s="8"/>
      <c r="IW552" s="9"/>
      <c r="IX552" s="10"/>
    </row>
    <row r="553" spans="1:258" s="7" customFormat="1" thickBot="1" x14ac:dyDescent="0.25">
      <c r="A553" s="32"/>
      <c r="B553" s="27" t="s">
        <v>846</v>
      </c>
      <c r="C553" s="28"/>
      <c r="D553" s="29"/>
      <c r="E553" s="29"/>
      <c r="F553" s="30">
        <f>(F551-F552)</f>
        <v>7256</v>
      </c>
      <c r="G553" s="8"/>
      <c r="H553" s="8"/>
      <c r="I553" s="8"/>
      <c r="J553" s="8"/>
      <c r="K553" s="8"/>
      <c r="L553" s="8"/>
      <c r="M553" s="8"/>
      <c r="N553" s="8"/>
      <c r="O553" s="8"/>
      <c r="P553" s="8"/>
      <c r="Q553" s="8"/>
      <c r="R553" s="8"/>
      <c r="S553" s="8"/>
      <c r="T553" s="8"/>
      <c r="U553" s="8"/>
      <c r="V553" s="8"/>
      <c r="W553" s="8"/>
      <c r="X553" s="8"/>
      <c r="Y553" s="8"/>
      <c r="Z553" s="8"/>
      <c r="AA553" s="8"/>
      <c r="AB553" s="8"/>
      <c r="AC553" s="8"/>
      <c r="IW553" s="9"/>
      <c r="IX553" s="10"/>
    </row>
    <row r="554" spans="1:258" thickBot="1" x14ac:dyDescent="0.25">
      <c r="A554" s="21" t="s">
        <v>847</v>
      </c>
      <c r="B554" s="22" t="s">
        <v>848</v>
      </c>
      <c r="C554" s="22"/>
      <c r="D554" s="23"/>
      <c r="E554" s="23"/>
      <c r="F554" s="24"/>
    </row>
    <row r="555" spans="1:258" thickBot="1" x14ac:dyDescent="0.25">
      <c r="A555" s="25" t="s">
        <v>849</v>
      </c>
      <c r="B555" s="22" t="s">
        <v>850</v>
      </c>
      <c r="C555" s="22" t="s">
        <v>90</v>
      </c>
      <c r="D555" s="23">
        <v>26</v>
      </c>
      <c r="E555" s="23">
        <v>28</v>
      </c>
      <c r="F555" s="24">
        <f>E555*D555</f>
        <v>728</v>
      </c>
    </row>
    <row r="556" spans="1:258" s="7" customFormat="1" thickBot="1" x14ac:dyDescent="0.25">
      <c r="A556" s="26"/>
      <c r="B556" s="27" t="s">
        <v>851</v>
      </c>
      <c r="C556" s="28"/>
      <c r="D556" s="29"/>
      <c r="E556" s="29"/>
      <c r="F556" s="30">
        <f>SUM(F555:F555)</f>
        <v>728</v>
      </c>
      <c r="G556" s="8"/>
      <c r="H556" s="8"/>
      <c r="I556" s="8"/>
      <c r="J556" s="8"/>
      <c r="K556" s="8"/>
      <c r="L556" s="8"/>
      <c r="M556" s="8"/>
      <c r="N556" s="8"/>
      <c r="O556" s="8"/>
      <c r="P556" s="8"/>
      <c r="Q556" s="8"/>
      <c r="R556" s="8"/>
      <c r="S556" s="8"/>
      <c r="T556" s="8"/>
      <c r="U556" s="8"/>
      <c r="V556" s="8"/>
      <c r="W556" s="8"/>
      <c r="X556" s="8"/>
      <c r="Y556" s="8"/>
      <c r="Z556" s="8"/>
      <c r="AA556" s="8"/>
      <c r="AB556" s="8"/>
      <c r="AC556" s="8"/>
      <c r="IW556" s="9"/>
      <c r="IX556" s="10"/>
    </row>
    <row r="557" spans="1:258" s="7" customFormat="1" thickBot="1" x14ac:dyDescent="0.25">
      <c r="A557" s="26"/>
      <c r="B557" s="27" t="s">
        <v>852</v>
      </c>
      <c r="C557" s="28"/>
      <c r="D557" s="29"/>
      <c r="E557" s="31">
        <v>0</v>
      </c>
      <c r="F557" s="30">
        <f>(F556*E557)</f>
        <v>0</v>
      </c>
      <c r="G557" s="8"/>
      <c r="H557" s="8"/>
      <c r="I557" s="8"/>
      <c r="J557" s="8"/>
      <c r="K557" s="8"/>
      <c r="L557" s="8"/>
      <c r="M557" s="8"/>
      <c r="N557" s="8"/>
      <c r="O557" s="8"/>
      <c r="P557" s="8"/>
      <c r="Q557" s="8"/>
      <c r="R557" s="8"/>
      <c r="S557" s="8"/>
      <c r="T557" s="8"/>
      <c r="U557" s="8"/>
      <c r="V557" s="8"/>
      <c r="W557" s="8"/>
      <c r="X557" s="8"/>
      <c r="Y557" s="8"/>
      <c r="Z557" s="8"/>
      <c r="AA557" s="8"/>
      <c r="AB557" s="8"/>
      <c r="AC557" s="8"/>
      <c r="IW557" s="9"/>
      <c r="IX557" s="10"/>
    </row>
    <row r="558" spans="1:258" s="7" customFormat="1" thickBot="1" x14ac:dyDescent="0.25">
      <c r="A558" s="32"/>
      <c r="B558" s="27" t="s">
        <v>853</v>
      </c>
      <c r="C558" s="28"/>
      <c r="D558" s="29"/>
      <c r="E558" s="29"/>
      <c r="F558" s="30">
        <f>(F556-F557)</f>
        <v>728</v>
      </c>
      <c r="G558" s="8"/>
      <c r="H558" s="8"/>
      <c r="I558" s="8"/>
      <c r="J558" s="8"/>
      <c r="K558" s="8"/>
      <c r="L558" s="8"/>
      <c r="M558" s="8"/>
      <c r="N558" s="8"/>
      <c r="O558" s="8"/>
      <c r="P558" s="8"/>
      <c r="Q558" s="8"/>
      <c r="R558" s="8"/>
      <c r="S558" s="8"/>
      <c r="T558" s="8"/>
      <c r="U558" s="8"/>
      <c r="V558" s="8"/>
      <c r="W558" s="8"/>
      <c r="X558" s="8"/>
      <c r="Y558" s="8"/>
      <c r="Z558" s="8"/>
      <c r="AA558" s="8"/>
      <c r="AB558" s="8"/>
      <c r="AC558" s="8"/>
      <c r="IW558" s="9"/>
      <c r="IX558" s="10"/>
    </row>
    <row r="559" spans="1:258" s="7" customFormat="1" thickBot="1" x14ac:dyDescent="0.25">
      <c r="A559" s="26"/>
      <c r="B559" s="33" t="s">
        <v>854</v>
      </c>
      <c r="C559" s="28"/>
      <c r="D559" s="29"/>
      <c r="E559" s="29"/>
      <c r="F559" s="30">
        <f>SUM(F553,F558)</f>
        <v>7984</v>
      </c>
      <c r="G559" s="8"/>
      <c r="H559" s="8"/>
      <c r="I559" s="8"/>
      <c r="J559" s="8"/>
      <c r="K559" s="8"/>
      <c r="L559" s="8"/>
      <c r="M559" s="8"/>
      <c r="N559" s="8"/>
      <c r="O559" s="8"/>
      <c r="P559" s="8"/>
      <c r="Q559" s="8"/>
      <c r="R559" s="8"/>
      <c r="S559" s="8"/>
      <c r="T559" s="8"/>
      <c r="U559" s="8"/>
      <c r="V559" s="8"/>
      <c r="W559" s="8"/>
      <c r="X559" s="8"/>
      <c r="Y559" s="8"/>
      <c r="Z559" s="8"/>
      <c r="AA559" s="8"/>
      <c r="AB559" s="8"/>
      <c r="AC559" s="8"/>
      <c r="IW559" s="9"/>
      <c r="IX559" s="10"/>
    </row>
    <row r="560" spans="1:258" s="7" customFormat="1" thickBot="1" x14ac:dyDescent="0.25">
      <c r="A560" s="26"/>
      <c r="B560" s="33" t="s">
        <v>855</v>
      </c>
      <c r="C560" s="28"/>
      <c r="D560" s="29"/>
      <c r="E560" s="31">
        <v>0</v>
      </c>
      <c r="F560" s="30">
        <f>(F559*E560)</f>
        <v>0</v>
      </c>
      <c r="G560" s="8"/>
      <c r="H560" s="8"/>
      <c r="I560" s="8"/>
      <c r="J560" s="8"/>
      <c r="K560" s="8"/>
      <c r="L560" s="8"/>
      <c r="M560" s="8"/>
      <c r="N560" s="8"/>
      <c r="O560" s="8"/>
      <c r="P560" s="8"/>
      <c r="Q560" s="8"/>
      <c r="R560" s="8"/>
      <c r="S560" s="8"/>
      <c r="T560" s="8"/>
      <c r="U560" s="8"/>
      <c r="V560" s="8"/>
      <c r="W560" s="8"/>
      <c r="X560" s="8"/>
      <c r="Y560" s="8"/>
      <c r="Z560" s="8"/>
      <c r="AA560" s="8"/>
      <c r="AB560" s="8"/>
      <c r="AC560" s="8"/>
      <c r="IW560" s="9"/>
      <c r="IX560" s="10"/>
    </row>
    <row r="561" spans="1:258" s="7" customFormat="1" thickBot="1" x14ac:dyDescent="0.25">
      <c r="A561" s="32"/>
      <c r="B561" s="33" t="s">
        <v>856</v>
      </c>
      <c r="C561" s="28"/>
      <c r="D561" s="29"/>
      <c r="E561" s="29"/>
      <c r="F561" s="30">
        <f>(F559-F560)</f>
        <v>7984</v>
      </c>
      <c r="G561" s="8"/>
      <c r="H561" s="8"/>
      <c r="I561" s="8"/>
      <c r="J561" s="8"/>
      <c r="K561" s="8"/>
      <c r="L561" s="8"/>
      <c r="M561" s="8"/>
      <c r="N561" s="8"/>
      <c r="O561" s="8"/>
      <c r="P561" s="8"/>
      <c r="Q561" s="8"/>
      <c r="R561" s="8"/>
      <c r="S561" s="8"/>
      <c r="T561" s="8"/>
      <c r="U561" s="8"/>
      <c r="V561" s="8"/>
      <c r="W561" s="8"/>
      <c r="X561" s="8"/>
      <c r="Y561" s="8"/>
      <c r="Z561" s="8"/>
      <c r="AA561" s="8"/>
      <c r="AB561" s="8"/>
      <c r="AC561" s="8"/>
      <c r="IW561" s="9"/>
      <c r="IX561" s="10"/>
    </row>
    <row r="562" spans="1:258" thickBot="1" x14ac:dyDescent="0.25">
      <c r="A562" s="21" t="s">
        <v>857</v>
      </c>
      <c r="B562" s="22" t="s">
        <v>858</v>
      </c>
      <c r="C562" s="22"/>
      <c r="D562" s="23"/>
      <c r="E562" s="23"/>
      <c r="F562" s="24"/>
    </row>
    <row r="563" spans="1:258" thickBot="1" x14ac:dyDescent="0.25">
      <c r="A563" s="21" t="s">
        <v>859</v>
      </c>
      <c r="B563" s="22" t="s">
        <v>860</v>
      </c>
      <c r="C563" s="22"/>
      <c r="D563" s="23"/>
      <c r="E563" s="23"/>
      <c r="F563" s="24"/>
    </row>
    <row r="564" spans="1:258" thickBot="1" x14ac:dyDescent="0.25">
      <c r="A564" s="25" t="s">
        <v>861</v>
      </c>
      <c r="B564" s="22" t="s">
        <v>862</v>
      </c>
      <c r="C564" s="22"/>
      <c r="D564" s="23"/>
      <c r="E564" s="23"/>
      <c r="F564" s="24"/>
    </row>
    <row r="565" spans="1:258" ht="24.75" thickBot="1" x14ac:dyDescent="0.25">
      <c r="A565" s="25" t="s">
        <v>863</v>
      </c>
      <c r="B565" s="22" t="s">
        <v>864</v>
      </c>
      <c r="C565" s="22" t="s">
        <v>90</v>
      </c>
      <c r="D565" s="23">
        <v>93</v>
      </c>
      <c r="E565" s="23">
        <v>180</v>
      </c>
      <c r="F565" s="24">
        <f>E565*D565</f>
        <v>16740</v>
      </c>
    </row>
    <row r="566" spans="1:258" thickBot="1" x14ac:dyDescent="0.25">
      <c r="A566" s="25" t="s">
        <v>865</v>
      </c>
      <c r="B566" s="22" t="s">
        <v>866</v>
      </c>
      <c r="C566" s="22" t="s">
        <v>90</v>
      </c>
      <c r="D566" s="23">
        <v>6</v>
      </c>
      <c r="E566" s="23">
        <v>220</v>
      </c>
      <c r="F566" s="24">
        <f>E566*D566</f>
        <v>1320</v>
      </c>
    </row>
    <row r="567" spans="1:258" thickBot="1" x14ac:dyDescent="0.25">
      <c r="A567" s="25" t="s">
        <v>867</v>
      </c>
      <c r="B567" s="22" t="s">
        <v>868</v>
      </c>
      <c r="C567" s="22" t="s">
        <v>90</v>
      </c>
      <c r="D567" s="23">
        <v>6</v>
      </c>
      <c r="E567" s="23">
        <v>400</v>
      </c>
      <c r="F567" s="24">
        <f>E567*D567</f>
        <v>2400</v>
      </c>
    </row>
    <row r="568" spans="1:258" ht="24.75" thickBot="1" x14ac:dyDescent="0.25">
      <c r="A568" s="25" t="s">
        <v>869</v>
      </c>
      <c r="B568" s="22" t="s">
        <v>870</v>
      </c>
      <c r="C568" s="22" t="s">
        <v>90</v>
      </c>
      <c r="D568" s="23">
        <v>6</v>
      </c>
      <c r="E568" s="23">
        <v>80</v>
      </c>
      <c r="F568" s="24">
        <f>E568*D568</f>
        <v>480</v>
      </c>
    </row>
    <row r="569" spans="1:258" ht="24.75" thickBot="1" x14ac:dyDescent="0.25">
      <c r="A569" s="25" t="s">
        <v>871</v>
      </c>
      <c r="B569" s="22" t="s">
        <v>872</v>
      </c>
      <c r="C569" s="22" t="s">
        <v>90</v>
      </c>
      <c r="D569" s="23">
        <v>6</v>
      </c>
      <c r="E569" s="23">
        <v>110</v>
      </c>
      <c r="F569" s="24">
        <f>E569*D569</f>
        <v>660</v>
      </c>
    </row>
    <row r="570" spans="1:258" s="7" customFormat="1" thickBot="1" x14ac:dyDescent="0.25">
      <c r="A570" s="26"/>
      <c r="B570" s="27" t="s">
        <v>873</v>
      </c>
      <c r="C570" s="28"/>
      <c r="D570" s="29"/>
      <c r="E570" s="29"/>
      <c r="F570" s="30">
        <f>SUM(F565:F569)</f>
        <v>21600</v>
      </c>
      <c r="G570" s="8"/>
      <c r="H570" s="8"/>
      <c r="I570" s="8"/>
      <c r="J570" s="8"/>
      <c r="K570" s="8"/>
      <c r="L570" s="8"/>
      <c r="M570" s="8"/>
      <c r="N570" s="8"/>
      <c r="O570" s="8"/>
      <c r="P570" s="8"/>
      <c r="Q570" s="8"/>
      <c r="R570" s="8"/>
      <c r="S570" s="8"/>
      <c r="T570" s="8"/>
      <c r="U570" s="8"/>
      <c r="V570" s="8"/>
      <c r="W570" s="8"/>
      <c r="X570" s="8"/>
      <c r="Y570" s="8"/>
      <c r="Z570" s="8"/>
      <c r="AA570" s="8"/>
      <c r="AB570" s="8"/>
      <c r="AC570" s="8"/>
      <c r="IW570" s="9"/>
      <c r="IX570" s="10"/>
    </row>
    <row r="571" spans="1:258" s="7" customFormat="1" thickBot="1" x14ac:dyDescent="0.25">
      <c r="A571" s="26"/>
      <c r="B571" s="27" t="s">
        <v>874</v>
      </c>
      <c r="C571" s="28"/>
      <c r="D571" s="29"/>
      <c r="E571" s="31">
        <v>0</v>
      </c>
      <c r="F571" s="30">
        <f>(F570*E571)</f>
        <v>0</v>
      </c>
      <c r="G571" s="8"/>
      <c r="H571" s="8"/>
      <c r="I571" s="8"/>
      <c r="J571" s="8"/>
      <c r="K571" s="8"/>
      <c r="L571" s="8"/>
      <c r="M571" s="8"/>
      <c r="N571" s="8"/>
      <c r="O571" s="8"/>
      <c r="P571" s="8"/>
      <c r="Q571" s="8"/>
      <c r="R571" s="8"/>
      <c r="S571" s="8"/>
      <c r="T571" s="8"/>
      <c r="U571" s="8"/>
      <c r="V571" s="8"/>
      <c r="W571" s="8"/>
      <c r="X571" s="8"/>
      <c r="Y571" s="8"/>
      <c r="Z571" s="8"/>
      <c r="AA571" s="8"/>
      <c r="AB571" s="8"/>
      <c r="AC571" s="8"/>
      <c r="IW571" s="9"/>
      <c r="IX571" s="10"/>
    </row>
    <row r="572" spans="1:258" s="7" customFormat="1" thickBot="1" x14ac:dyDescent="0.25">
      <c r="A572" s="32"/>
      <c r="B572" s="27" t="s">
        <v>875</v>
      </c>
      <c r="C572" s="28"/>
      <c r="D572" s="29"/>
      <c r="E572" s="29"/>
      <c r="F572" s="30">
        <f>(F570-F571)</f>
        <v>21600</v>
      </c>
      <c r="G572" s="8"/>
      <c r="H572" s="8"/>
      <c r="I572" s="8"/>
      <c r="J572" s="8"/>
      <c r="K572" s="8"/>
      <c r="L572" s="8"/>
      <c r="M572" s="8"/>
      <c r="N572" s="8"/>
      <c r="O572" s="8"/>
      <c r="P572" s="8"/>
      <c r="Q572" s="8"/>
      <c r="R572" s="8"/>
      <c r="S572" s="8"/>
      <c r="T572" s="8"/>
      <c r="U572" s="8"/>
      <c r="V572" s="8"/>
      <c r="W572" s="8"/>
      <c r="X572" s="8"/>
      <c r="Y572" s="8"/>
      <c r="Z572" s="8"/>
      <c r="AA572" s="8"/>
      <c r="AB572" s="8"/>
      <c r="AC572" s="8"/>
      <c r="IW572" s="9"/>
      <c r="IX572" s="10"/>
    </row>
    <row r="573" spans="1:258" thickBot="1" x14ac:dyDescent="0.25">
      <c r="A573" s="21" t="s">
        <v>876</v>
      </c>
      <c r="B573" s="22" t="s">
        <v>877</v>
      </c>
      <c r="C573" s="22"/>
      <c r="D573" s="23"/>
      <c r="E573" s="23"/>
      <c r="F573" s="24"/>
    </row>
    <row r="574" spans="1:258" ht="24.75" thickBot="1" x14ac:dyDescent="0.25">
      <c r="A574" s="25" t="s">
        <v>878</v>
      </c>
      <c r="B574" s="22" t="s">
        <v>879</v>
      </c>
      <c r="C574" s="22" t="s">
        <v>90</v>
      </c>
      <c r="D574" s="23">
        <v>5</v>
      </c>
      <c r="E574" s="23">
        <v>2500</v>
      </c>
      <c r="F574" s="24">
        <f>E574*D574</f>
        <v>12500</v>
      </c>
    </row>
    <row r="575" spans="1:258" ht="24.75" thickBot="1" x14ac:dyDescent="0.25">
      <c r="A575" s="25" t="s">
        <v>880</v>
      </c>
      <c r="B575" s="22" t="s">
        <v>881</v>
      </c>
      <c r="C575" s="22" t="s">
        <v>90</v>
      </c>
      <c r="D575" s="23">
        <v>2</v>
      </c>
      <c r="E575" s="23">
        <v>1850</v>
      </c>
      <c r="F575" s="24">
        <f>E575*D575</f>
        <v>3700</v>
      </c>
    </row>
    <row r="576" spans="1:258" s="7" customFormat="1" thickBot="1" x14ac:dyDescent="0.25">
      <c r="A576" s="26"/>
      <c r="B576" s="27" t="s">
        <v>882</v>
      </c>
      <c r="C576" s="28"/>
      <c r="D576" s="29"/>
      <c r="E576" s="29"/>
      <c r="F576" s="30">
        <f>SUM(F574:F575)</f>
        <v>16200</v>
      </c>
      <c r="G576" s="8"/>
      <c r="H576" s="8"/>
      <c r="I576" s="8"/>
      <c r="J576" s="8"/>
      <c r="K576" s="8"/>
      <c r="L576" s="8"/>
      <c r="M576" s="8"/>
      <c r="N576" s="8"/>
      <c r="O576" s="8"/>
      <c r="P576" s="8"/>
      <c r="Q576" s="8"/>
      <c r="R576" s="8"/>
      <c r="S576" s="8"/>
      <c r="T576" s="8"/>
      <c r="U576" s="8"/>
      <c r="V576" s="8"/>
      <c r="W576" s="8"/>
      <c r="X576" s="8"/>
      <c r="Y576" s="8"/>
      <c r="Z576" s="8"/>
      <c r="AA576" s="8"/>
      <c r="AB576" s="8"/>
      <c r="AC576" s="8"/>
      <c r="IW576" s="9"/>
      <c r="IX576" s="10"/>
    </row>
    <row r="577" spans="1:258" s="7" customFormat="1" thickBot="1" x14ac:dyDescent="0.25">
      <c r="A577" s="26"/>
      <c r="B577" s="27" t="s">
        <v>883</v>
      </c>
      <c r="C577" s="28"/>
      <c r="D577" s="29"/>
      <c r="E577" s="31">
        <v>0</v>
      </c>
      <c r="F577" s="30">
        <f>(F576*E577)</f>
        <v>0</v>
      </c>
      <c r="G577" s="8"/>
      <c r="H577" s="8"/>
      <c r="I577" s="8"/>
      <c r="J577" s="8"/>
      <c r="K577" s="8"/>
      <c r="L577" s="8"/>
      <c r="M577" s="8"/>
      <c r="N577" s="8"/>
      <c r="O577" s="8"/>
      <c r="P577" s="8"/>
      <c r="Q577" s="8"/>
      <c r="R577" s="8"/>
      <c r="S577" s="8"/>
      <c r="T577" s="8"/>
      <c r="U577" s="8"/>
      <c r="V577" s="8"/>
      <c r="W577" s="8"/>
      <c r="X577" s="8"/>
      <c r="Y577" s="8"/>
      <c r="Z577" s="8"/>
      <c r="AA577" s="8"/>
      <c r="AB577" s="8"/>
      <c r="AC577" s="8"/>
      <c r="IW577" s="9"/>
      <c r="IX577" s="10"/>
    </row>
    <row r="578" spans="1:258" s="7" customFormat="1" thickBot="1" x14ac:dyDescent="0.25">
      <c r="A578" s="32"/>
      <c r="B578" s="27" t="s">
        <v>884</v>
      </c>
      <c r="C578" s="28"/>
      <c r="D578" s="29"/>
      <c r="E578" s="29"/>
      <c r="F578" s="30">
        <f>(F576-F577)</f>
        <v>16200</v>
      </c>
      <c r="G578" s="8"/>
      <c r="H578" s="8"/>
      <c r="I578" s="8"/>
      <c r="J578" s="8"/>
      <c r="K578" s="8"/>
      <c r="L578" s="8"/>
      <c r="M578" s="8"/>
      <c r="N578" s="8"/>
      <c r="O578" s="8"/>
      <c r="P578" s="8"/>
      <c r="Q578" s="8"/>
      <c r="R578" s="8"/>
      <c r="S578" s="8"/>
      <c r="T578" s="8"/>
      <c r="U578" s="8"/>
      <c r="V578" s="8"/>
      <c r="W578" s="8"/>
      <c r="X578" s="8"/>
      <c r="Y578" s="8"/>
      <c r="Z578" s="8"/>
      <c r="AA578" s="8"/>
      <c r="AB578" s="8"/>
      <c r="AC578" s="8"/>
      <c r="IW578" s="9"/>
      <c r="IX578" s="10"/>
    </row>
    <row r="579" spans="1:258" s="7" customFormat="1" thickBot="1" x14ac:dyDescent="0.25">
      <c r="A579" s="26"/>
      <c r="B579" s="33" t="s">
        <v>885</v>
      </c>
      <c r="C579" s="28"/>
      <c r="D579" s="29"/>
      <c r="E579" s="29"/>
      <c r="F579" s="30">
        <f>SUM(F572,F578)</f>
        <v>37800</v>
      </c>
      <c r="G579" s="8"/>
      <c r="H579" s="8"/>
      <c r="I579" s="8"/>
      <c r="J579" s="8"/>
      <c r="K579" s="8"/>
      <c r="L579" s="8"/>
      <c r="M579" s="8"/>
      <c r="N579" s="8"/>
      <c r="O579" s="8"/>
      <c r="P579" s="8"/>
      <c r="Q579" s="8"/>
      <c r="R579" s="8"/>
      <c r="S579" s="8"/>
      <c r="T579" s="8"/>
      <c r="U579" s="8"/>
      <c r="V579" s="8"/>
      <c r="W579" s="8"/>
      <c r="X579" s="8"/>
      <c r="Y579" s="8"/>
      <c r="Z579" s="8"/>
      <c r="AA579" s="8"/>
      <c r="AB579" s="8"/>
      <c r="AC579" s="8"/>
      <c r="IW579" s="9"/>
      <c r="IX579" s="10"/>
    </row>
    <row r="580" spans="1:258" s="7" customFormat="1" thickBot="1" x14ac:dyDescent="0.25">
      <c r="A580" s="26"/>
      <c r="B580" s="33" t="s">
        <v>886</v>
      </c>
      <c r="C580" s="28"/>
      <c r="D580" s="29"/>
      <c r="E580" s="31">
        <v>0</v>
      </c>
      <c r="F580" s="30">
        <f>(F579*E580)</f>
        <v>0</v>
      </c>
      <c r="G580" s="8"/>
      <c r="H580" s="8"/>
      <c r="I580" s="8"/>
      <c r="J580" s="8"/>
      <c r="K580" s="8"/>
      <c r="L580" s="8"/>
      <c r="M580" s="8"/>
      <c r="N580" s="8"/>
      <c r="O580" s="8"/>
      <c r="P580" s="8"/>
      <c r="Q580" s="8"/>
      <c r="R580" s="8"/>
      <c r="S580" s="8"/>
      <c r="T580" s="8"/>
      <c r="U580" s="8"/>
      <c r="V580" s="8"/>
      <c r="W580" s="8"/>
      <c r="X580" s="8"/>
      <c r="Y580" s="8"/>
      <c r="Z580" s="8"/>
      <c r="AA580" s="8"/>
      <c r="AB580" s="8"/>
      <c r="AC580" s="8"/>
      <c r="IW580" s="9"/>
      <c r="IX580" s="10"/>
    </row>
    <row r="581" spans="1:258" s="7" customFormat="1" thickBot="1" x14ac:dyDescent="0.25">
      <c r="A581" s="32"/>
      <c r="B581" s="33" t="s">
        <v>887</v>
      </c>
      <c r="C581" s="28"/>
      <c r="D581" s="29"/>
      <c r="E581" s="29"/>
      <c r="F581" s="30">
        <f>(F579-F580)</f>
        <v>37800</v>
      </c>
      <c r="G581" s="8"/>
      <c r="H581" s="8"/>
      <c r="I581" s="8"/>
      <c r="J581" s="8"/>
      <c r="K581" s="8"/>
      <c r="L581" s="8"/>
      <c r="M581" s="8"/>
      <c r="N581" s="8"/>
      <c r="O581" s="8"/>
      <c r="P581" s="8"/>
      <c r="Q581" s="8"/>
      <c r="R581" s="8"/>
      <c r="S581" s="8"/>
      <c r="T581" s="8"/>
      <c r="U581" s="8"/>
      <c r="V581" s="8"/>
      <c r="W581" s="8"/>
      <c r="X581" s="8"/>
      <c r="Y581" s="8"/>
      <c r="Z581" s="8"/>
      <c r="AA581" s="8"/>
      <c r="AB581" s="8"/>
      <c r="AC581" s="8"/>
      <c r="IW581" s="9"/>
      <c r="IX581" s="10"/>
    </row>
    <row r="582" spans="1:258" thickBot="1" x14ac:dyDescent="0.25">
      <c r="A582" s="21" t="s">
        <v>888</v>
      </c>
      <c r="B582" s="22" t="s">
        <v>889</v>
      </c>
      <c r="C582" s="22"/>
      <c r="D582" s="23"/>
      <c r="E582" s="23"/>
      <c r="F582" s="24"/>
    </row>
    <row r="583" spans="1:258" thickBot="1" x14ac:dyDescent="0.25">
      <c r="A583" s="21" t="s">
        <v>890</v>
      </c>
      <c r="B583" s="22" t="s">
        <v>889</v>
      </c>
      <c r="C583" s="22"/>
      <c r="D583" s="23"/>
      <c r="E583" s="23"/>
      <c r="F583" s="24"/>
    </row>
    <row r="584" spans="1:258" thickBot="1" x14ac:dyDescent="0.25">
      <c r="A584" s="25" t="s">
        <v>891</v>
      </c>
      <c r="B584" s="22" t="s">
        <v>892</v>
      </c>
      <c r="C584" s="22" t="s">
        <v>179</v>
      </c>
      <c r="D584" s="23">
        <v>135</v>
      </c>
      <c r="E584" s="23">
        <v>90</v>
      </c>
      <c r="F584" s="24">
        <f t="shared" ref="F584:F589" si="16">E584*D584</f>
        <v>12150</v>
      </c>
    </row>
    <row r="585" spans="1:258" thickBot="1" x14ac:dyDescent="0.25">
      <c r="A585" s="25" t="s">
        <v>893</v>
      </c>
      <c r="B585" s="22" t="s">
        <v>894</v>
      </c>
      <c r="C585" s="22" t="s">
        <v>179</v>
      </c>
      <c r="D585" s="23">
        <v>135</v>
      </c>
      <c r="E585" s="23">
        <v>350</v>
      </c>
      <c r="F585" s="24">
        <f t="shared" si="16"/>
        <v>47250</v>
      </c>
    </row>
    <row r="586" spans="1:258" thickBot="1" x14ac:dyDescent="0.25">
      <c r="A586" s="25" t="s">
        <v>895</v>
      </c>
      <c r="B586" s="22" t="s">
        <v>896</v>
      </c>
      <c r="C586" s="22" t="s">
        <v>897</v>
      </c>
      <c r="D586" s="23">
        <v>15</v>
      </c>
      <c r="E586" s="23">
        <v>4500</v>
      </c>
      <c r="F586" s="24">
        <f t="shared" si="16"/>
        <v>67500</v>
      </c>
    </row>
    <row r="587" spans="1:258" thickBot="1" x14ac:dyDescent="0.25">
      <c r="A587" s="25" t="s">
        <v>898</v>
      </c>
      <c r="B587" s="22" t="s">
        <v>899</v>
      </c>
      <c r="C587" s="22" t="s">
        <v>179</v>
      </c>
      <c r="D587" s="23">
        <v>135</v>
      </c>
      <c r="E587" s="23">
        <v>240</v>
      </c>
      <c r="F587" s="24">
        <f t="shared" si="16"/>
        <v>32400</v>
      </c>
    </row>
    <row r="588" spans="1:258" thickBot="1" x14ac:dyDescent="0.25">
      <c r="A588" s="25" t="s">
        <v>900</v>
      </c>
      <c r="B588" s="22" t="s">
        <v>901</v>
      </c>
      <c r="C588" s="22" t="s">
        <v>179</v>
      </c>
      <c r="D588" s="23">
        <v>135</v>
      </c>
      <c r="E588" s="23">
        <v>400</v>
      </c>
      <c r="F588" s="24">
        <f t="shared" si="16"/>
        <v>54000</v>
      </c>
    </row>
    <row r="589" spans="1:258" thickBot="1" x14ac:dyDescent="0.25">
      <c r="A589" s="25" t="s">
        <v>902</v>
      </c>
      <c r="B589" s="22" t="s">
        <v>903</v>
      </c>
      <c r="C589" s="22" t="s">
        <v>897</v>
      </c>
      <c r="D589" s="23">
        <v>15</v>
      </c>
      <c r="E589" s="23">
        <v>3350</v>
      </c>
      <c r="F589" s="24">
        <f t="shared" si="16"/>
        <v>50250</v>
      </c>
    </row>
    <row r="590" spans="1:258" s="7" customFormat="1" thickBot="1" x14ac:dyDescent="0.25">
      <c r="A590" s="26"/>
      <c r="B590" s="27" t="s">
        <v>904</v>
      </c>
      <c r="C590" s="28"/>
      <c r="D590" s="29"/>
      <c r="E590" s="29"/>
      <c r="F590" s="30">
        <f>SUM(F584:F589)</f>
        <v>263550</v>
      </c>
      <c r="G590" s="8"/>
      <c r="H590" s="8"/>
      <c r="I590" s="8"/>
      <c r="J590" s="8"/>
      <c r="K590" s="8"/>
      <c r="L590" s="8"/>
      <c r="M590" s="8"/>
      <c r="N590" s="8"/>
      <c r="O590" s="8"/>
      <c r="P590" s="8"/>
      <c r="Q590" s="8"/>
      <c r="R590" s="8"/>
      <c r="S590" s="8"/>
      <c r="T590" s="8"/>
      <c r="U590" s="8"/>
      <c r="V590" s="8"/>
      <c r="W590" s="8"/>
      <c r="X590" s="8"/>
      <c r="Y590" s="8"/>
      <c r="Z590" s="8"/>
      <c r="AA590" s="8"/>
      <c r="AB590" s="8"/>
      <c r="AC590" s="8"/>
      <c r="IW590" s="9"/>
      <c r="IX590" s="10"/>
    </row>
    <row r="591" spans="1:258" s="7" customFormat="1" thickBot="1" x14ac:dyDescent="0.25">
      <c r="A591" s="26"/>
      <c r="B591" s="27" t="s">
        <v>905</v>
      </c>
      <c r="C591" s="28"/>
      <c r="D591" s="29"/>
      <c r="E591" s="31">
        <v>0</v>
      </c>
      <c r="F591" s="30">
        <f>(F590*E591)</f>
        <v>0</v>
      </c>
      <c r="G591" s="8"/>
      <c r="H591" s="8"/>
      <c r="I591" s="8"/>
      <c r="J591" s="8"/>
      <c r="K591" s="8"/>
      <c r="L591" s="8"/>
      <c r="M591" s="8"/>
      <c r="N591" s="8"/>
      <c r="O591" s="8"/>
      <c r="P591" s="8"/>
      <c r="Q591" s="8"/>
      <c r="R591" s="8"/>
      <c r="S591" s="8"/>
      <c r="T591" s="8"/>
      <c r="U591" s="8"/>
      <c r="V591" s="8"/>
      <c r="W591" s="8"/>
      <c r="X591" s="8"/>
      <c r="Y591" s="8"/>
      <c r="Z591" s="8"/>
      <c r="AA591" s="8"/>
      <c r="AB591" s="8"/>
      <c r="AC591" s="8"/>
      <c r="IW591" s="9"/>
      <c r="IX591" s="10"/>
    </row>
    <row r="592" spans="1:258" s="7" customFormat="1" thickBot="1" x14ac:dyDescent="0.25">
      <c r="A592" s="32"/>
      <c r="B592" s="27" t="s">
        <v>906</v>
      </c>
      <c r="C592" s="28"/>
      <c r="D592" s="29"/>
      <c r="E592" s="29"/>
      <c r="F592" s="30">
        <f>(F590-F591)</f>
        <v>263550</v>
      </c>
      <c r="G592" s="8"/>
      <c r="H592" s="8"/>
      <c r="I592" s="8"/>
      <c r="J592" s="8"/>
      <c r="K592" s="8"/>
      <c r="L592" s="8"/>
      <c r="M592" s="8"/>
      <c r="N592" s="8"/>
      <c r="O592" s="8"/>
      <c r="P592" s="8"/>
      <c r="Q592" s="8"/>
      <c r="R592" s="8"/>
      <c r="S592" s="8"/>
      <c r="T592" s="8"/>
      <c r="U592" s="8"/>
      <c r="V592" s="8"/>
      <c r="W592" s="8"/>
      <c r="X592" s="8"/>
      <c r="Y592" s="8"/>
      <c r="Z592" s="8"/>
      <c r="AA592" s="8"/>
      <c r="AB592" s="8"/>
      <c r="AC592" s="8"/>
      <c r="IW592" s="9"/>
      <c r="IX592" s="10"/>
    </row>
    <row r="593" spans="1:258" s="7" customFormat="1" thickBot="1" x14ac:dyDescent="0.25">
      <c r="A593" s="26"/>
      <c r="B593" s="33" t="s">
        <v>907</v>
      </c>
      <c r="C593" s="28"/>
      <c r="D593" s="29"/>
      <c r="E593" s="29"/>
      <c r="F593" s="30">
        <f>SUM(F592)</f>
        <v>263550</v>
      </c>
      <c r="G593" s="8"/>
      <c r="H593" s="8"/>
      <c r="I593" s="8"/>
      <c r="J593" s="8"/>
      <c r="K593" s="8"/>
      <c r="L593" s="8"/>
      <c r="M593" s="8"/>
      <c r="N593" s="8"/>
      <c r="O593" s="8"/>
      <c r="P593" s="8"/>
      <c r="Q593" s="8"/>
      <c r="R593" s="8"/>
      <c r="S593" s="8"/>
      <c r="T593" s="8"/>
      <c r="U593" s="8"/>
      <c r="V593" s="8"/>
      <c r="W593" s="8"/>
      <c r="X593" s="8"/>
      <c r="Y593" s="8"/>
      <c r="Z593" s="8"/>
      <c r="AA593" s="8"/>
      <c r="AB593" s="8"/>
      <c r="AC593" s="8"/>
      <c r="IW593" s="9"/>
      <c r="IX593" s="10"/>
    </row>
    <row r="594" spans="1:258" s="7" customFormat="1" thickBot="1" x14ac:dyDescent="0.25">
      <c r="A594" s="26"/>
      <c r="B594" s="33" t="s">
        <v>908</v>
      </c>
      <c r="C594" s="28"/>
      <c r="D594" s="29"/>
      <c r="E594" s="31">
        <v>0</v>
      </c>
      <c r="F594" s="30">
        <f>(F593*E594)</f>
        <v>0</v>
      </c>
      <c r="G594" s="8"/>
      <c r="H594" s="8"/>
      <c r="I594" s="8"/>
      <c r="J594" s="8"/>
      <c r="K594" s="8"/>
      <c r="L594" s="8"/>
      <c r="M594" s="8"/>
      <c r="N594" s="8"/>
      <c r="O594" s="8"/>
      <c r="P594" s="8"/>
      <c r="Q594" s="8"/>
      <c r="R594" s="8"/>
      <c r="S594" s="8"/>
      <c r="T594" s="8"/>
      <c r="U594" s="8"/>
      <c r="V594" s="8"/>
      <c r="W594" s="8"/>
      <c r="X594" s="8"/>
      <c r="Y594" s="8"/>
      <c r="Z594" s="8"/>
      <c r="AA594" s="8"/>
      <c r="AB594" s="8"/>
      <c r="AC594" s="8"/>
      <c r="IW594" s="9"/>
      <c r="IX594" s="10"/>
    </row>
    <row r="595" spans="1:258" s="7" customFormat="1" thickBot="1" x14ac:dyDescent="0.25">
      <c r="A595" s="32"/>
      <c r="B595" s="33" t="s">
        <v>909</v>
      </c>
      <c r="C595" s="28"/>
      <c r="D595" s="29"/>
      <c r="E595" s="29"/>
      <c r="F595" s="30">
        <f>(F593-F594)</f>
        <v>263550</v>
      </c>
      <c r="G595" s="8"/>
      <c r="H595" s="8"/>
      <c r="I595" s="8"/>
      <c r="J595" s="8"/>
      <c r="K595" s="8"/>
      <c r="L595" s="8"/>
      <c r="M595" s="8"/>
      <c r="N595" s="8"/>
      <c r="O595" s="8"/>
      <c r="P595" s="8"/>
      <c r="Q595" s="8"/>
      <c r="R595" s="8"/>
      <c r="S595" s="8"/>
      <c r="T595" s="8"/>
      <c r="U595" s="8"/>
      <c r="V595" s="8"/>
      <c r="W595" s="8"/>
      <c r="X595" s="8"/>
      <c r="Y595" s="8"/>
      <c r="Z595" s="8"/>
      <c r="AA595" s="8"/>
      <c r="AB595" s="8"/>
      <c r="AC595" s="8"/>
      <c r="IW595" s="9"/>
      <c r="IX595" s="10"/>
    </row>
    <row r="596" spans="1:258" s="7" customFormat="1" thickBot="1" x14ac:dyDescent="0.25">
      <c r="A596" s="26"/>
      <c r="B596" s="34" t="s">
        <v>910</v>
      </c>
      <c r="C596" s="28"/>
      <c r="D596" s="29"/>
      <c r="E596" s="29"/>
      <c r="F596" s="30">
        <f>SUM(F561,F581,F595)</f>
        <v>309334</v>
      </c>
      <c r="G596" s="8"/>
      <c r="H596" s="8"/>
      <c r="I596" s="8"/>
      <c r="J596" s="8"/>
      <c r="K596" s="8"/>
      <c r="L596" s="8"/>
      <c r="M596" s="8"/>
      <c r="N596" s="8"/>
      <c r="O596" s="8"/>
      <c r="P596" s="8"/>
      <c r="Q596" s="8"/>
      <c r="R596" s="8"/>
      <c r="S596" s="8"/>
      <c r="T596" s="8"/>
      <c r="U596" s="8"/>
      <c r="V596" s="8"/>
      <c r="W596" s="8"/>
      <c r="X596" s="8"/>
      <c r="Y596" s="8"/>
      <c r="Z596" s="8"/>
      <c r="AA596" s="8"/>
      <c r="AB596" s="8"/>
      <c r="AC596" s="8"/>
      <c r="IW596" s="9"/>
      <c r="IX596" s="10"/>
    </row>
    <row r="597" spans="1:258" s="7" customFormat="1" thickBot="1" x14ac:dyDescent="0.25">
      <c r="A597" s="26"/>
      <c r="B597" s="34" t="s">
        <v>911</v>
      </c>
      <c r="C597" s="28"/>
      <c r="D597" s="29"/>
      <c r="E597" s="31">
        <v>0</v>
      </c>
      <c r="F597" s="30">
        <f>(F596*E597)</f>
        <v>0</v>
      </c>
      <c r="G597" s="8"/>
      <c r="H597" s="8"/>
      <c r="I597" s="8"/>
      <c r="J597" s="8"/>
      <c r="K597" s="8"/>
      <c r="L597" s="8"/>
      <c r="M597" s="8"/>
      <c r="N597" s="8"/>
      <c r="O597" s="8"/>
      <c r="P597" s="8"/>
      <c r="Q597" s="8"/>
      <c r="R597" s="8"/>
      <c r="S597" s="8"/>
      <c r="T597" s="8"/>
      <c r="U597" s="8"/>
      <c r="V597" s="8"/>
      <c r="W597" s="8"/>
      <c r="X597" s="8"/>
      <c r="Y597" s="8"/>
      <c r="Z597" s="8"/>
      <c r="AA597" s="8"/>
      <c r="AB597" s="8"/>
      <c r="AC597" s="8"/>
      <c r="IW597" s="9"/>
      <c r="IX597" s="10"/>
    </row>
    <row r="598" spans="1:258" s="7" customFormat="1" thickBot="1" x14ac:dyDescent="0.25">
      <c r="A598" s="32"/>
      <c r="B598" s="34" t="s">
        <v>912</v>
      </c>
      <c r="C598" s="28"/>
      <c r="D598" s="29"/>
      <c r="E598" s="29"/>
      <c r="F598" s="30">
        <f>(F596-F597)</f>
        <v>309334</v>
      </c>
      <c r="G598" s="8"/>
      <c r="H598" s="8"/>
      <c r="I598" s="8"/>
      <c r="J598" s="8"/>
      <c r="K598" s="8"/>
      <c r="L598" s="8"/>
      <c r="M598" s="8"/>
      <c r="N598" s="8"/>
      <c r="O598" s="8"/>
      <c r="P598" s="8"/>
      <c r="Q598" s="8"/>
      <c r="R598" s="8"/>
      <c r="S598" s="8"/>
      <c r="T598" s="8"/>
      <c r="U598" s="8"/>
      <c r="V598" s="8"/>
      <c r="W598" s="8"/>
      <c r="X598" s="8"/>
      <c r="Y598" s="8"/>
      <c r="Z598" s="8"/>
      <c r="AA598" s="8"/>
      <c r="AB598" s="8"/>
      <c r="AC598" s="8"/>
      <c r="IW598" s="9"/>
      <c r="IX598" s="10"/>
    </row>
    <row r="599" spans="1:258" thickBot="1" x14ac:dyDescent="0.25">
      <c r="A599" s="65"/>
      <c r="B599" s="66"/>
      <c r="C599" s="66"/>
      <c r="D599" s="66"/>
      <c r="E599" s="66"/>
      <c r="F599" s="67"/>
    </row>
    <row r="600" spans="1:258" s="7" customFormat="1" thickBot="1" x14ac:dyDescent="0.25">
      <c r="A600" s="26"/>
      <c r="B600" s="28" t="s">
        <v>913</v>
      </c>
      <c r="C600" s="28"/>
      <c r="D600" s="29"/>
      <c r="E600" s="29"/>
      <c r="F600" s="30">
        <f>SUM(F332,F391,F505,F545,F598)</f>
        <v>6176306.4500000002</v>
      </c>
      <c r="G600" s="8"/>
      <c r="H600" s="8"/>
      <c r="I600" s="8"/>
      <c r="J600" s="8"/>
      <c r="K600" s="8"/>
      <c r="L600" s="8"/>
      <c r="M600" s="8"/>
      <c r="N600" s="8"/>
      <c r="O600" s="8"/>
      <c r="P600" s="8"/>
      <c r="Q600" s="8"/>
      <c r="R600" s="8"/>
      <c r="S600" s="8"/>
      <c r="T600" s="8"/>
      <c r="U600" s="8"/>
      <c r="V600" s="8"/>
      <c r="W600" s="8"/>
      <c r="X600" s="8"/>
      <c r="Y600" s="8"/>
      <c r="Z600" s="8"/>
      <c r="AA600" s="8"/>
      <c r="AB600" s="8"/>
      <c r="AC600" s="8"/>
      <c r="IW600" s="9"/>
      <c r="IX600" s="10"/>
    </row>
    <row r="601" spans="1:258" s="7" customFormat="1" thickBot="1" x14ac:dyDescent="0.25">
      <c r="A601" s="26"/>
      <c r="B601" s="28" t="s">
        <v>914</v>
      </c>
      <c r="C601" s="28"/>
      <c r="D601" s="29"/>
      <c r="E601" s="44"/>
      <c r="F601" s="30">
        <f>(F600*E601)</f>
        <v>0</v>
      </c>
      <c r="G601" s="8"/>
      <c r="H601" s="8"/>
      <c r="I601" s="8"/>
      <c r="J601" s="8"/>
      <c r="K601" s="8"/>
      <c r="L601" s="8"/>
      <c r="M601" s="8"/>
      <c r="N601" s="8"/>
      <c r="O601" s="8"/>
      <c r="P601" s="8"/>
      <c r="Q601" s="8"/>
      <c r="R601" s="8"/>
      <c r="S601" s="8"/>
      <c r="T601" s="8"/>
      <c r="U601" s="8"/>
      <c r="V601" s="8"/>
      <c r="W601" s="8"/>
      <c r="X601" s="8"/>
      <c r="Y601" s="8"/>
      <c r="Z601" s="8"/>
      <c r="AA601" s="8"/>
      <c r="AB601" s="8"/>
      <c r="AC601" s="8"/>
      <c r="IW601" s="9"/>
      <c r="IX601" s="10"/>
    </row>
    <row r="602" spans="1:258" s="7" customFormat="1" thickBot="1" x14ac:dyDescent="0.25">
      <c r="A602" s="32"/>
      <c r="B602" s="28" t="s">
        <v>915</v>
      </c>
      <c r="C602" s="28"/>
      <c r="D602" s="29"/>
      <c r="E602" s="29"/>
      <c r="F602" s="30">
        <f>(F600-F601)</f>
        <v>6176306.4500000002</v>
      </c>
      <c r="G602" s="8"/>
      <c r="H602" s="8"/>
      <c r="I602" s="8"/>
      <c r="J602" s="8"/>
      <c r="K602" s="8"/>
      <c r="L602" s="8"/>
      <c r="M602" s="8"/>
      <c r="N602" s="8"/>
      <c r="O602" s="8"/>
      <c r="P602" s="8"/>
      <c r="Q602" s="8"/>
      <c r="R602" s="8"/>
      <c r="S602" s="8"/>
      <c r="T602" s="8"/>
      <c r="U602" s="8"/>
      <c r="V602" s="8"/>
      <c r="W602" s="8"/>
      <c r="X602" s="8"/>
      <c r="Y602" s="8"/>
      <c r="Z602" s="8"/>
      <c r="AA602" s="8"/>
      <c r="AB602" s="8"/>
      <c r="AC602" s="8"/>
      <c r="IW602" s="9"/>
      <c r="IX602" s="10"/>
    </row>
    <row r="603" spans="1:258" thickBot="1" x14ac:dyDescent="0.25">
      <c r="A603" s="68" t="s">
        <v>916</v>
      </c>
      <c r="B603" s="69"/>
      <c r="C603" s="69"/>
      <c r="D603" s="70"/>
      <c r="E603" s="35">
        <v>0.17</v>
      </c>
      <c r="F603" s="30">
        <f>(F602*E603)</f>
        <v>1049972.0965000002</v>
      </c>
    </row>
    <row r="604" spans="1:258" thickBot="1" x14ac:dyDescent="0.25">
      <c r="A604" s="65" t="s">
        <v>917</v>
      </c>
      <c r="B604" s="66"/>
      <c r="C604" s="66"/>
      <c r="D604" s="66"/>
      <c r="E604" s="67"/>
      <c r="F604" s="30">
        <f>(F602+F603)</f>
        <v>7226278.5465000002</v>
      </c>
    </row>
    <row r="605" spans="1:258" s="11" customFormat="1" thickBot="1" x14ac:dyDescent="0.25">
      <c r="A605" s="36"/>
      <c r="B605" s="37"/>
      <c r="C605" s="36"/>
      <c r="D605" s="38"/>
      <c r="E605" s="38"/>
      <c r="F605" s="36"/>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IW605" s="9"/>
      <c r="IX605" s="13"/>
    </row>
    <row r="606" spans="1:258" s="11" customFormat="1" thickBot="1" x14ac:dyDescent="0.25">
      <c r="A606" s="36"/>
      <c r="B606" s="37" t="s">
        <v>918</v>
      </c>
      <c r="C606" s="36"/>
      <c r="D606" s="38"/>
      <c r="E606" s="38"/>
      <c r="F606" s="36"/>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IW606" s="9"/>
      <c r="IX606" s="13"/>
    </row>
    <row r="607" spans="1:258" thickBot="1" x14ac:dyDescent="0.25">
      <c r="A607" s="48" t="s">
        <v>919</v>
      </c>
      <c r="B607" s="49"/>
      <c r="C607" s="50"/>
      <c r="D607" s="39">
        <f>F15</f>
        <v>3000</v>
      </c>
      <c r="E607" s="39"/>
      <c r="F607" s="39"/>
    </row>
    <row r="608" spans="1:258" thickBot="1" x14ac:dyDescent="0.25">
      <c r="A608" s="51" t="s">
        <v>920</v>
      </c>
      <c r="B608" s="52"/>
      <c r="C608" s="53"/>
      <c r="D608" s="30"/>
      <c r="E608" s="39">
        <f>F18</f>
        <v>3000</v>
      </c>
      <c r="F608" s="30"/>
    </row>
    <row r="609" spans="1:6" thickBot="1" x14ac:dyDescent="0.25">
      <c r="A609" s="48" t="s">
        <v>921</v>
      </c>
      <c r="B609" s="49"/>
      <c r="C609" s="50"/>
      <c r="D609" s="39">
        <f>F29</f>
        <v>105000</v>
      </c>
      <c r="E609" s="39"/>
      <c r="F609" s="39"/>
    </row>
    <row r="610" spans="1:6" thickBot="1" x14ac:dyDescent="0.25">
      <c r="A610" s="48" t="s">
        <v>922</v>
      </c>
      <c r="B610" s="49"/>
      <c r="C610" s="50"/>
      <c r="D610" s="39">
        <f>F40</f>
        <v>128300</v>
      </c>
      <c r="E610" s="39"/>
      <c r="F610" s="39"/>
    </row>
    <row r="611" spans="1:6" thickBot="1" x14ac:dyDescent="0.25">
      <c r="A611" s="48" t="s">
        <v>923</v>
      </c>
      <c r="B611" s="49"/>
      <c r="C611" s="50"/>
      <c r="D611" s="39">
        <f>F48</f>
        <v>363500</v>
      </c>
      <c r="E611" s="39"/>
      <c r="F611" s="39"/>
    </row>
    <row r="612" spans="1:6" thickBot="1" x14ac:dyDescent="0.25">
      <c r="A612" s="48" t="s">
        <v>924</v>
      </c>
      <c r="B612" s="49"/>
      <c r="C612" s="50"/>
      <c r="D612" s="39">
        <f>F81</f>
        <v>137213</v>
      </c>
      <c r="E612" s="39"/>
      <c r="F612" s="39"/>
    </row>
    <row r="613" spans="1:6" thickBot="1" x14ac:dyDescent="0.25">
      <c r="A613" s="48" t="s">
        <v>925</v>
      </c>
      <c r="B613" s="49"/>
      <c r="C613" s="50"/>
      <c r="D613" s="39">
        <f>F90</f>
        <v>239750</v>
      </c>
      <c r="E613" s="39"/>
      <c r="F613" s="39"/>
    </row>
    <row r="614" spans="1:6" thickBot="1" x14ac:dyDescent="0.25">
      <c r="A614" s="48" t="s">
        <v>926</v>
      </c>
      <c r="B614" s="49"/>
      <c r="C614" s="50"/>
      <c r="D614" s="39">
        <f>F103</f>
        <v>37400</v>
      </c>
      <c r="E614" s="39"/>
      <c r="F614" s="39"/>
    </row>
    <row r="615" spans="1:6" thickBot="1" x14ac:dyDescent="0.25">
      <c r="A615" s="51" t="s">
        <v>927</v>
      </c>
      <c r="B615" s="52"/>
      <c r="C615" s="53"/>
      <c r="D615" s="30"/>
      <c r="E615" s="39">
        <f>F106</f>
        <v>1011163</v>
      </c>
      <c r="F615" s="30"/>
    </row>
    <row r="616" spans="1:6" thickBot="1" x14ac:dyDescent="0.25">
      <c r="A616" s="48" t="s">
        <v>928</v>
      </c>
      <c r="B616" s="49"/>
      <c r="C616" s="50"/>
      <c r="D616" s="39">
        <f>F122</f>
        <v>829006.65</v>
      </c>
      <c r="E616" s="39"/>
      <c r="F616" s="39"/>
    </row>
    <row r="617" spans="1:6" thickBot="1" x14ac:dyDescent="0.25">
      <c r="A617" s="48" t="s">
        <v>929</v>
      </c>
      <c r="B617" s="49"/>
      <c r="C617" s="50"/>
      <c r="D617" s="39">
        <f>F127</f>
        <v>80000</v>
      </c>
      <c r="E617" s="39"/>
      <c r="F617" s="39"/>
    </row>
    <row r="618" spans="1:6" thickBot="1" x14ac:dyDescent="0.25">
      <c r="A618" s="51" t="s">
        <v>930</v>
      </c>
      <c r="B618" s="52"/>
      <c r="C618" s="53"/>
      <c r="D618" s="30"/>
      <c r="E618" s="39">
        <f>F130</f>
        <v>909006.65</v>
      </c>
      <c r="F618" s="30"/>
    </row>
    <row r="619" spans="1:6" thickBot="1" x14ac:dyDescent="0.25">
      <c r="A619" s="48" t="s">
        <v>931</v>
      </c>
      <c r="B619" s="49"/>
      <c r="C619" s="50"/>
      <c r="D619" s="39">
        <f>F140</f>
        <v>40750</v>
      </c>
      <c r="E619" s="39"/>
      <c r="F619" s="39"/>
    </row>
    <row r="620" spans="1:6" thickBot="1" x14ac:dyDescent="0.25">
      <c r="A620" s="48" t="s">
        <v>932</v>
      </c>
      <c r="B620" s="49"/>
      <c r="C620" s="50"/>
      <c r="D620" s="39">
        <f>F165</f>
        <v>91387.15</v>
      </c>
      <c r="E620" s="39"/>
      <c r="F620" s="39"/>
    </row>
    <row r="621" spans="1:6" thickBot="1" x14ac:dyDescent="0.25">
      <c r="A621" s="48" t="s">
        <v>933</v>
      </c>
      <c r="B621" s="49"/>
      <c r="C621" s="50"/>
      <c r="D621" s="39">
        <f>F183</f>
        <v>69910</v>
      </c>
      <c r="E621" s="39"/>
      <c r="F621" s="39"/>
    </row>
    <row r="622" spans="1:6" thickBot="1" x14ac:dyDescent="0.25">
      <c r="A622" s="51" t="s">
        <v>934</v>
      </c>
      <c r="B622" s="52"/>
      <c r="C622" s="53"/>
      <c r="D622" s="30"/>
      <c r="E622" s="39">
        <f>F186</f>
        <v>202047.15</v>
      </c>
      <c r="F622" s="30"/>
    </row>
    <row r="623" spans="1:6" thickBot="1" x14ac:dyDescent="0.25">
      <c r="A623" s="48" t="s">
        <v>935</v>
      </c>
      <c r="B623" s="49"/>
      <c r="C623" s="50"/>
      <c r="D623" s="39">
        <f>F201</f>
        <v>142371</v>
      </c>
      <c r="E623" s="39"/>
      <c r="F623" s="39"/>
    </row>
    <row r="624" spans="1:6" thickBot="1" x14ac:dyDescent="0.25">
      <c r="A624" s="48" t="s">
        <v>936</v>
      </c>
      <c r="B624" s="49"/>
      <c r="C624" s="50"/>
      <c r="D624" s="39">
        <f>F211</f>
        <v>356640</v>
      </c>
      <c r="E624" s="39"/>
      <c r="F624" s="39"/>
    </row>
    <row r="625" spans="1:6" thickBot="1" x14ac:dyDescent="0.25">
      <c r="A625" s="48" t="s">
        <v>937</v>
      </c>
      <c r="B625" s="49"/>
      <c r="C625" s="50"/>
      <c r="D625" s="39">
        <f>F217</f>
        <v>435760</v>
      </c>
      <c r="E625" s="39"/>
      <c r="F625" s="39"/>
    </row>
    <row r="626" spans="1:6" thickBot="1" x14ac:dyDescent="0.25">
      <c r="A626" s="48" t="s">
        <v>938</v>
      </c>
      <c r="B626" s="49"/>
      <c r="C626" s="50"/>
      <c r="D626" s="39">
        <f>F223</f>
        <v>193050</v>
      </c>
      <c r="E626" s="39"/>
      <c r="F626" s="39"/>
    </row>
    <row r="627" spans="1:6" thickBot="1" x14ac:dyDescent="0.25">
      <c r="A627" s="48" t="s">
        <v>939</v>
      </c>
      <c r="B627" s="49"/>
      <c r="C627" s="50"/>
      <c r="D627" s="39">
        <f>F235</f>
        <v>86806.1</v>
      </c>
      <c r="E627" s="39"/>
      <c r="F627" s="39"/>
    </row>
    <row r="628" spans="1:6" thickBot="1" x14ac:dyDescent="0.25">
      <c r="A628" s="48" t="s">
        <v>940</v>
      </c>
      <c r="B628" s="49"/>
      <c r="C628" s="50"/>
      <c r="D628" s="39">
        <f>F243</f>
        <v>4862.3</v>
      </c>
      <c r="E628" s="39"/>
      <c r="F628" s="39"/>
    </row>
    <row r="629" spans="1:6" thickBot="1" x14ac:dyDescent="0.25">
      <c r="A629" s="51" t="s">
        <v>941</v>
      </c>
      <c r="B629" s="52"/>
      <c r="C629" s="53"/>
      <c r="D629" s="30"/>
      <c r="E629" s="39">
        <f>F246</f>
        <v>1219489.4000000001</v>
      </c>
      <c r="F629" s="30"/>
    </row>
    <row r="630" spans="1:6" thickBot="1" x14ac:dyDescent="0.25">
      <c r="A630" s="48" t="s">
        <v>942</v>
      </c>
      <c r="B630" s="49"/>
      <c r="C630" s="50"/>
      <c r="D630" s="39">
        <f>F252</f>
        <v>310000</v>
      </c>
      <c r="E630" s="39"/>
      <c r="F630" s="39"/>
    </row>
    <row r="631" spans="1:6" thickBot="1" x14ac:dyDescent="0.25">
      <c r="A631" s="48" t="s">
        <v>943</v>
      </c>
      <c r="B631" s="49"/>
      <c r="C631" s="50"/>
      <c r="D631" s="39">
        <f>F258</f>
        <v>11020</v>
      </c>
      <c r="E631" s="39"/>
      <c r="F631" s="39"/>
    </row>
    <row r="632" spans="1:6" thickBot="1" x14ac:dyDescent="0.25">
      <c r="A632" s="51" t="s">
        <v>944</v>
      </c>
      <c r="B632" s="52"/>
      <c r="C632" s="53"/>
      <c r="D632" s="30"/>
      <c r="E632" s="39">
        <f>F261</f>
        <v>321020</v>
      </c>
      <c r="F632" s="30"/>
    </row>
    <row r="633" spans="1:6" thickBot="1" x14ac:dyDescent="0.25">
      <c r="A633" s="48" t="s">
        <v>945</v>
      </c>
      <c r="B633" s="49"/>
      <c r="C633" s="50"/>
      <c r="D633" s="39">
        <f>F286</f>
        <v>303357.83</v>
      </c>
      <c r="E633" s="39"/>
      <c r="F633" s="39"/>
    </row>
    <row r="634" spans="1:6" thickBot="1" x14ac:dyDescent="0.25">
      <c r="A634" s="48" t="s">
        <v>946</v>
      </c>
      <c r="B634" s="49"/>
      <c r="C634" s="50"/>
      <c r="D634" s="39">
        <f>F311</f>
        <v>348018.19999999995</v>
      </c>
      <c r="E634" s="39"/>
      <c r="F634" s="39"/>
    </row>
    <row r="635" spans="1:6" thickBot="1" x14ac:dyDescent="0.25">
      <c r="A635" s="48" t="s">
        <v>947</v>
      </c>
      <c r="B635" s="49"/>
      <c r="C635" s="50"/>
      <c r="D635" s="39">
        <f>F326</f>
        <v>54469.400000000016</v>
      </c>
      <c r="E635" s="39"/>
      <c r="F635" s="39"/>
    </row>
    <row r="636" spans="1:6" thickBot="1" x14ac:dyDescent="0.25">
      <c r="A636" s="51" t="s">
        <v>948</v>
      </c>
      <c r="B636" s="52"/>
      <c r="C636" s="53"/>
      <c r="D636" s="30"/>
      <c r="E636" s="39">
        <f>F329</f>
        <v>705845.43</v>
      </c>
      <c r="F636" s="30"/>
    </row>
    <row r="637" spans="1:6" thickBot="1" x14ac:dyDescent="0.25">
      <c r="A637" s="60" t="s">
        <v>949</v>
      </c>
      <c r="B637" s="61"/>
      <c r="C637" s="62"/>
      <c r="D637" s="30"/>
      <c r="E637" s="30"/>
      <c r="F637" s="39">
        <f>F332</f>
        <v>4371571.63</v>
      </c>
    </row>
    <row r="638" spans="1:6" thickBot="1" x14ac:dyDescent="0.25">
      <c r="A638" s="48" t="s">
        <v>950</v>
      </c>
      <c r="B638" s="49"/>
      <c r="C638" s="50"/>
      <c r="D638" s="39">
        <f>F344</f>
        <v>20261.900000000001</v>
      </c>
      <c r="E638" s="39"/>
      <c r="F638" s="39"/>
    </row>
    <row r="639" spans="1:6" thickBot="1" x14ac:dyDescent="0.25">
      <c r="A639" s="48" t="s">
        <v>951</v>
      </c>
      <c r="B639" s="49"/>
      <c r="C639" s="50"/>
      <c r="D639" s="39">
        <f>F351</f>
        <v>49100</v>
      </c>
      <c r="E639" s="39"/>
      <c r="F639" s="39"/>
    </row>
    <row r="640" spans="1:6" thickBot="1" x14ac:dyDescent="0.25">
      <c r="A640" s="48" t="s">
        <v>952</v>
      </c>
      <c r="B640" s="49"/>
      <c r="C640" s="50"/>
      <c r="D640" s="39">
        <f>F357</f>
        <v>114800</v>
      </c>
      <c r="E640" s="39"/>
      <c r="F640" s="39"/>
    </row>
    <row r="641" spans="1:6" thickBot="1" x14ac:dyDescent="0.25">
      <c r="A641" s="48" t="s">
        <v>953</v>
      </c>
      <c r="B641" s="49"/>
      <c r="C641" s="50"/>
      <c r="D641" s="39">
        <f>F363</f>
        <v>70200</v>
      </c>
      <c r="E641" s="39"/>
      <c r="F641" s="39"/>
    </row>
    <row r="642" spans="1:6" thickBot="1" x14ac:dyDescent="0.25">
      <c r="A642" s="48" t="s">
        <v>954</v>
      </c>
      <c r="B642" s="49"/>
      <c r="C642" s="50"/>
      <c r="D642" s="39">
        <f>F368</f>
        <v>1625</v>
      </c>
      <c r="E642" s="39"/>
      <c r="F642" s="39"/>
    </row>
    <row r="643" spans="1:6" thickBot="1" x14ac:dyDescent="0.25">
      <c r="A643" s="51" t="s">
        <v>955</v>
      </c>
      <c r="B643" s="52"/>
      <c r="C643" s="53"/>
      <c r="D643" s="30"/>
      <c r="E643" s="39">
        <f>F371</f>
        <v>255986.9</v>
      </c>
      <c r="F643" s="30"/>
    </row>
    <row r="644" spans="1:6" thickBot="1" x14ac:dyDescent="0.25">
      <c r="A644" s="48" t="s">
        <v>956</v>
      </c>
      <c r="B644" s="49"/>
      <c r="C644" s="50"/>
      <c r="D644" s="39">
        <f>F378</f>
        <v>128600</v>
      </c>
      <c r="E644" s="39"/>
      <c r="F644" s="39"/>
    </row>
    <row r="645" spans="1:6" thickBot="1" x14ac:dyDescent="0.25">
      <c r="A645" s="48" t="s">
        <v>957</v>
      </c>
      <c r="B645" s="49"/>
      <c r="C645" s="50"/>
      <c r="D645" s="39">
        <f>F385</f>
        <v>6240</v>
      </c>
      <c r="E645" s="39"/>
      <c r="F645" s="39"/>
    </row>
    <row r="646" spans="1:6" thickBot="1" x14ac:dyDescent="0.25">
      <c r="A646" s="51" t="s">
        <v>958</v>
      </c>
      <c r="B646" s="52"/>
      <c r="C646" s="53"/>
      <c r="D646" s="30"/>
      <c r="E646" s="39">
        <f>F388</f>
        <v>134840</v>
      </c>
      <c r="F646" s="30"/>
    </row>
    <row r="647" spans="1:6" thickBot="1" x14ac:dyDescent="0.25">
      <c r="A647" s="60" t="s">
        <v>959</v>
      </c>
      <c r="B647" s="61"/>
      <c r="C647" s="62"/>
      <c r="D647" s="30"/>
      <c r="E647" s="30"/>
      <c r="F647" s="39">
        <f>F391</f>
        <v>390826.9</v>
      </c>
    </row>
    <row r="648" spans="1:6" thickBot="1" x14ac:dyDescent="0.25">
      <c r="A648" s="48" t="s">
        <v>960</v>
      </c>
      <c r="B648" s="49"/>
      <c r="C648" s="50"/>
      <c r="D648" s="39">
        <f>F399</f>
        <v>37742.85</v>
      </c>
      <c r="E648" s="39"/>
      <c r="F648" s="39"/>
    </row>
    <row r="649" spans="1:6" thickBot="1" x14ac:dyDescent="0.25">
      <c r="A649" s="51" t="s">
        <v>961</v>
      </c>
      <c r="B649" s="52"/>
      <c r="C649" s="53"/>
      <c r="D649" s="30"/>
      <c r="E649" s="39">
        <f>F402</f>
        <v>37742.85</v>
      </c>
      <c r="F649" s="30"/>
    </row>
    <row r="650" spans="1:6" thickBot="1" x14ac:dyDescent="0.25">
      <c r="A650" s="48" t="s">
        <v>962</v>
      </c>
      <c r="B650" s="49"/>
      <c r="C650" s="50"/>
      <c r="D650" s="39">
        <f>F412</f>
        <v>199540</v>
      </c>
      <c r="E650" s="39"/>
      <c r="F650" s="39"/>
    </row>
    <row r="651" spans="1:6" thickBot="1" x14ac:dyDescent="0.25">
      <c r="A651" s="48" t="s">
        <v>963</v>
      </c>
      <c r="B651" s="49"/>
      <c r="C651" s="50"/>
      <c r="D651" s="39">
        <f>F442</f>
        <v>139268.44</v>
      </c>
      <c r="E651" s="39"/>
      <c r="F651" s="39"/>
    </row>
    <row r="652" spans="1:6" thickBot="1" x14ac:dyDescent="0.25">
      <c r="A652" s="48" t="s">
        <v>964</v>
      </c>
      <c r="B652" s="49"/>
      <c r="C652" s="50"/>
      <c r="D652" s="39">
        <f>F462</f>
        <v>168640</v>
      </c>
      <c r="E652" s="39"/>
      <c r="F652" s="39"/>
    </row>
    <row r="653" spans="1:6" thickBot="1" x14ac:dyDescent="0.25">
      <c r="A653" s="51" t="s">
        <v>965</v>
      </c>
      <c r="B653" s="52"/>
      <c r="C653" s="53"/>
      <c r="D653" s="30"/>
      <c r="E653" s="39">
        <f>F465</f>
        <v>507448.44</v>
      </c>
      <c r="F653" s="30"/>
    </row>
    <row r="654" spans="1:6" thickBot="1" x14ac:dyDescent="0.25">
      <c r="A654" s="48" t="s">
        <v>966</v>
      </c>
      <c r="B654" s="49"/>
      <c r="C654" s="50"/>
      <c r="D654" s="39">
        <f>F472</f>
        <v>7448</v>
      </c>
      <c r="E654" s="39"/>
      <c r="F654" s="39"/>
    </row>
    <row r="655" spans="1:6" thickBot="1" x14ac:dyDescent="0.25">
      <c r="A655" s="48" t="s">
        <v>967</v>
      </c>
      <c r="B655" s="49"/>
      <c r="C655" s="50"/>
      <c r="D655" s="39">
        <f>F477</f>
        <v>1017.68</v>
      </c>
      <c r="E655" s="39"/>
      <c r="F655" s="39"/>
    </row>
    <row r="656" spans="1:6" thickBot="1" x14ac:dyDescent="0.25">
      <c r="A656" s="51" t="s">
        <v>968</v>
      </c>
      <c r="B656" s="52"/>
      <c r="C656" s="53"/>
      <c r="D656" s="30"/>
      <c r="E656" s="39">
        <f>F480</f>
        <v>8465.68</v>
      </c>
      <c r="F656" s="30"/>
    </row>
    <row r="657" spans="1:6" thickBot="1" x14ac:dyDescent="0.25">
      <c r="A657" s="48" t="s">
        <v>969</v>
      </c>
      <c r="B657" s="49"/>
      <c r="C657" s="50"/>
      <c r="D657" s="39">
        <f>F487</f>
        <v>24350.550000000003</v>
      </c>
      <c r="E657" s="39"/>
      <c r="F657" s="39"/>
    </row>
    <row r="658" spans="1:6" thickBot="1" x14ac:dyDescent="0.25">
      <c r="A658" s="48" t="s">
        <v>970</v>
      </c>
      <c r="B658" s="49"/>
      <c r="C658" s="50"/>
      <c r="D658" s="39">
        <f>F494</f>
        <v>23324.2</v>
      </c>
      <c r="E658" s="39"/>
      <c r="F658" s="39"/>
    </row>
    <row r="659" spans="1:6" thickBot="1" x14ac:dyDescent="0.25">
      <c r="A659" s="48" t="s">
        <v>971</v>
      </c>
      <c r="B659" s="49"/>
      <c r="C659" s="50"/>
      <c r="D659" s="39">
        <f>F499</f>
        <v>8338.2000000000007</v>
      </c>
      <c r="E659" s="39"/>
      <c r="F659" s="39"/>
    </row>
    <row r="660" spans="1:6" thickBot="1" x14ac:dyDescent="0.25">
      <c r="A660" s="51" t="s">
        <v>972</v>
      </c>
      <c r="B660" s="52"/>
      <c r="C660" s="53"/>
      <c r="D660" s="30"/>
      <c r="E660" s="39">
        <f>F502</f>
        <v>56012.95</v>
      </c>
      <c r="F660" s="30"/>
    </row>
    <row r="661" spans="1:6" thickBot="1" x14ac:dyDescent="0.25">
      <c r="A661" s="60" t="s">
        <v>973</v>
      </c>
      <c r="B661" s="61"/>
      <c r="C661" s="62"/>
      <c r="D661" s="30"/>
      <c r="E661" s="30"/>
      <c r="F661" s="39">
        <f>F505</f>
        <v>609669.92000000004</v>
      </c>
    </row>
    <row r="662" spans="1:6" thickBot="1" x14ac:dyDescent="0.25">
      <c r="A662" s="48" t="s">
        <v>974</v>
      </c>
      <c r="B662" s="49"/>
      <c r="C662" s="50"/>
      <c r="D662" s="39">
        <f>F512</f>
        <v>322300</v>
      </c>
      <c r="E662" s="39"/>
      <c r="F662" s="39"/>
    </row>
    <row r="663" spans="1:6" thickBot="1" x14ac:dyDescent="0.25">
      <c r="A663" s="51" t="s">
        <v>975</v>
      </c>
      <c r="B663" s="52"/>
      <c r="C663" s="53"/>
      <c r="D663" s="30"/>
      <c r="E663" s="39">
        <f>F515</f>
        <v>322300</v>
      </c>
      <c r="F663" s="30"/>
    </row>
    <row r="664" spans="1:6" thickBot="1" x14ac:dyDescent="0.25">
      <c r="A664" s="48" t="s">
        <v>976</v>
      </c>
      <c r="B664" s="49"/>
      <c r="C664" s="50"/>
      <c r="D664" s="39">
        <f>F522</f>
        <v>49500</v>
      </c>
      <c r="E664" s="39"/>
      <c r="F664" s="39"/>
    </row>
    <row r="665" spans="1:6" thickBot="1" x14ac:dyDescent="0.25">
      <c r="A665" s="51" t="s">
        <v>977</v>
      </c>
      <c r="B665" s="52"/>
      <c r="C665" s="53"/>
      <c r="D665" s="30"/>
      <c r="E665" s="39">
        <f>F525</f>
        <v>49500</v>
      </c>
      <c r="F665" s="30"/>
    </row>
    <row r="666" spans="1:6" thickBot="1" x14ac:dyDescent="0.25">
      <c r="A666" s="48" t="s">
        <v>978</v>
      </c>
      <c r="B666" s="49"/>
      <c r="C666" s="50"/>
      <c r="D666" s="39">
        <f>F533</f>
        <v>19177.100000000002</v>
      </c>
      <c r="E666" s="39"/>
      <c r="F666" s="39"/>
    </row>
    <row r="667" spans="1:6" thickBot="1" x14ac:dyDescent="0.25">
      <c r="A667" s="48" t="s">
        <v>979</v>
      </c>
      <c r="B667" s="49"/>
      <c r="C667" s="50"/>
      <c r="D667" s="39">
        <f>F539</f>
        <v>103926.9</v>
      </c>
      <c r="E667" s="39"/>
      <c r="F667" s="39"/>
    </row>
    <row r="668" spans="1:6" thickBot="1" x14ac:dyDescent="0.25">
      <c r="A668" s="51" t="s">
        <v>980</v>
      </c>
      <c r="B668" s="52"/>
      <c r="C668" s="53"/>
      <c r="D668" s="30"/>
      <c r="E668" s="39">
        <f>F542</f>
        <v>123104</v>
      </c>
      <c r="F668" s="30"/>
    </row>
    <row r="669" spans="1:6" thickBot="1" x14ac:dyDescent="0.25">
      <c r="A669" s="60" t="s">
        <v>981</v>
      </c>
      <c r="B669" s="61"/>
      <c r="C669" s="62"/>
      <c r="D669" s="30"/>
      <c r="E669" s="30"/>
      <c r="F669" s="39">
        <f>F545</f>
        <v>494904</v>
      </c>
    </row>
    <row r="670" spans="1:6" thickBot="1" x14ac:dyDescent="0.25">
      <c r="A670" s="48" t="s">
        <v>982</v>
      </c>
      <c r="B670" s="49"/>
      <c r="C670" s="50"/>
      <c r="D670" s="39">
        <f>F553</f>
        <v>7256</v>
      </c>
      <c r="E670" s="39"/>
      <c r="F670" s="39"/>
    </row>
    <row r="671" spans="1:6" thickBot="1" x14ac:dyDescent="0.25">
      <c r="A671" s="48" t="s">
        <v>983</v>
      </c>
      <c r="B671" s="49"/>
      <c r="C671" s="50"/>
      <c r="D671" s="39">
        <f>F558</f>
        <v>728</v>
      </c>
      <c r="E671" s="39"/>
      <c r="F671" s="39"/>
    </row>
    <row r="672" spans="1:6" thickBot="1" x14ac:dyDescent="0.25">
      <c r="A672" s="51" t="s">
        <v>984</v>
      </c>
      <c r="B672" s="52"/>
      <c r="C672" s="53"/>
      <c r="D672" s="30"/>
      <c r="E672" s="39">
        <f>F561</f>
        <v>7984</v>
      </c>
      <c r="F672" s="30"/>
    </row>
    <row r="673" spans="1:7" thickBot="1" x14ac:dyDescent="0.25">
      <c r="A673" s="48" t="s">
        <v>985</v>
      </c>
      <c r="B673" s="49"/>
      <c r="C673" s="50"/>
      <c r="D673" s="39">
        <f>F572</f>
        <v>21600</v>
      </c>
      <c r="E673" s="39"/>
      <c r="F673" s="39"/>
    </row>
    <row r="674" spans="1:7" thickBot="1" x14ac:dyDescent="0.25">
      <c r="A674" s="48" t="s">
        <v>986</v>
      </c>
      <c r="B674" s="49"/>
      <c r="C674" s="50"/>
      <c r="D674" s="39">
        <f>F578</f>
        <v>16200</v>
      </c>
      <c r="E674" s="39"/>
      <c r="F674" s="39"/>
    </row>
    <row r="675" spans="1:7" thickBot="1" x14ac:dyDescent="0.25">
      <c r="A675" s="51" t="s">
        <v>987</v>
      </c>
      <c r="B675" s="52"/>
      <c r="C675" s="53"/>
      <c r="D675" s="30"/>
      <c r="E675" s="39">
        <f>F581</f>
        <v>37800</v>
      </c>
      <c r="F675" s="30"/>
    </row>
    <row r="676" spans="1:7" thickBot="1" x14ac:dyDescent="0.25">
      <c r="A676" s="48" t="s">
        <v>988</v>
      </c>
      <c r="B676" s="49"/>
      <c r="C676" s="50"/>
      <c r="D676" s="39">
        <f>F592</f>
        <v>263550</v>
      </c>
      <c r="E676" s="39"/>
      <c r="F676" s="39"/>
    </row>
    <row r="677" spans="1:7" thickBot="1" x14ac:dyDescent="0.25">
      <c r="A677" s="51" t="s">
        <v>989</v>
      </c>
      <c r="B677" s="52"/>
      <c r="C677" s="53"/>
      <c r="D677" s="30"/>
      <c r="E677" s="39">
        <f>F595</f>
        <v>263550</v>
      </c>
      <c r="F677" s="30"/>
    </row>
    <row r="678" spans="1:7" thickBot="1" x14ac:dyDescent="0.25">
      <c r="A678" s="54" t="s">
        <v>990</v>
      </c>
      <c r="B678" s="55"/>
      <c r="C678" s="56"/>
      <c r="D678" s="30"/>
      <c r="E678" s="30"/>
      <c r="F678" s="39">
        <f>F598</f>
        <v>309334</v>
      </c>
    </row>
    <row r="679" spans="1:7" ht="14.25" thickTop="1" thickBot="1" x14ac:dyDescent="0.25">
      <c r="A679" s="57" t="s">
        <v>991</v>
      </c>
      <c r="B679" s="58"/>
      <c r="C679" s="59"/>
      <c r="D679" s="40"/>
      <c r="E679" s="40"/>
      <c r="F679" s="40">
        <f>F602</f>
        <v>6176306.4500000002</v>
      </c>
    </row>
    <row r="680" spans="1:7" thickBot="1" x14ac:dyDescent="0.25">
      <c r="A680" s="45" t="s">
        <v>992</v>
      </c>
      <c r="B680" s="46"/>
      <c r="C680" s="47"/>
      <c r="D680" s="30"/>
      <c r="E680" s="30"/>
      <c r="F680" s="39">
        <f>F604</f>
        <v>7226278.5465000002</v>
      </c>
    </row>
    <row r="681" spans="1:7" thickBot="1" x14ac:dyDescent="0.25">
      <c r="A681" s="41"/>
      <c r="B681" s="41"/>
      <c r="C681" s="41"/>
      <c r="D681" s="41"/>
      <c r="E681" s="42"/>
      <c r="F681" s="42"/>
      <c r="G681" s="14"/>
    </row>
    <row r="682" spans="1:7" thickBot="1" x14ac:dyDescent="0.25">
      <c r="A682" s="43" t="s">
        <v>993</v>
      </c>
      <c r="B682" s="73"/>
      <c r="C682" s="71"/>
      <c r="D682" s="71"/>
      <c r="E682" s="71"/>
      <c r="F682" s="71"/>
    </row>
    <row r="683" spans="1:7" thickBot="1" x14ac:dyDescent="0.25">
      <c r="A683" s="41"/>
      <c r="B683" s="41"/>
      <c r="C683" s="41"/>
      <c r="D683" s="41"/>
      <c r="E683" s="42"/>
      <c r="F683" s="42"/>
      <c r="G683" s="14"/>
    </row>
    <row r="684" spans="1:7" thickBot="1" x14ac:dyDescent="0.25">
      <c r="A684" s="41"/>
      <c r="B684" s="41"/>
      <c r="C684" s="41"/>
      <c r="D684" s="41"/>
      <c r="E684" s="42"/>
      <c r="F684" s="42"/>
      <c r="G684" s="14"/>
    </row>
    <row r="685" spans="1:7" thickBot="1" x14ac:dyDescent="0.25">
      <c r="A685" s="43" t="s">
        <v>994</v>
      </c>
      <c r="B685" s="75"/>
      <c r="C685" s="75"/>
      <c r="D685" s="75"/>
      <c r="E685" s="75"/>
      <c r="F685" s="75"/>
    </row>
    <row r="686" spans="1:7" thickBot="1" x14ac:dyDescent="0.25">
      <c r="A686" s="41"/>
      <c r="B686" s="41"/>
      <c r="C686" s="41"/>
      <c r="D686" s="41"/>
      <c r="E686" s="42"/>
      <c r="F686" s="42"/>
      <c r="G686" s="14"/>
    </row>
    <row r="687" spans="1:7" thickBot="1" x14ac:dyDescent="0.25">
      <c r="A687" s="43" t="s">
        <v>995</v>
      </c>
      <c r="B687" s="74"/>
      <c r="C687" s="72"/>
      <c r="D687" s="72"/>
      <c r="E687" s="72"/>
      <c r="F687" s="72"/>
    </row>
  </sheetData>
  <sheetProtection algorithmName="SHA-512" hashValue="7P+jkEeqHDKh2tnCm+ilpiuAfubhQIwWN4/zZU7t9hp4zkl4ETp1boTyPdBFBs70+9S1km5d9ykgvXjtSWnT4Q==" saltValue="LXPfJO8nu04mIyFz8eWY3g==" spinCount="100000" sheet="1" objects="1" scenarios="1" selectLockedCells="1"/>
  <mergeCells count="82">
    <mergeCell ref="A613:C613"/>
    <mergeCell ref="C1:F1"/>
    <mergeCell ref="A2:F2"/>
    <mergeCell ref="A599:F599"/>
    <mergeCell ref="A603:D603"/>
    <mergeCell ref="A604:E604"/>
    <mergeCell ref="A607:C607"/>
    <mergeCell ref="A608:C608"/>
    <mergeCell ref="A609:C609"/>
    <mergeCell ref="A610:C610"/>
    <mergeCell ref="A611:C611"/>
    <mergeCell ref="A612:C612"/>
    <mergeCell ref="A625:C625"/>
    <mergeCell ref="A614:C614"/>
    <mergeCell ref="A615:C615"/>
    <mergeCell ref="A616:C616"/>
    <mergeCell ref="A617:C617"/>
    <mergeCell ref="A618:C618"/>
    <mergeCell ref="A619:C619"/>
    <mergeCell ref="A620:C620"/>
    <mergeCell ref="A621:C621"/>
    <mergeCell ref="A622:C622"/>
    <mergeCell ref="A623:C623"/>
    <mergeCell ref="A624:C624"/>
    <mergeCell ref="A637:C637"/>
    <mergeCell ref="A626:C626"/>
    <mergeCell ref="A627:C627"/>
    <mergeCell ref="A628:C628"/>
    <mergeCell ref="A629:C629"/>
    <mergeCell ref="A630:C630"/>
    <mergeCell ref="A631:C631"/>
    <mergeCell ref="A632:C632"/>
    <mergeCell ref="A633:C633"/>
    <mergeCell ref="A634:C634"/>
    <mergeCell ref="A635:C635"/>
    <mergeCell ref="A636:C636"/>
    <mergeCell ref="A649:C649"/>
    <mergeCell ref="A638:C638"/>
    <mergeCell ref="A639:C639"/>
    <mergeCell ref="A640:C640"/>
    <mergeCell ref="A641:C641"/>
    <mergeCell ref="A642:C642"/>
    <mergeCell ref="A643:C643"/>
    <mergeCell ref="A644:C644"/>
    <mergeCell ref="A645:C645"/>
    <mergeCell ref="A646:C646"/>
    <mergeCell ref="A647:C647"/>
    <mergeCell ref="A648:C648"/>
    <mergeCell ref="A661:C661"/>
    <mergeCell ref="A650:C650"/>
    <mergeCell ref="A651:C651"/>
    <mergeCell ref="A652:C652"/>
    <mergeCell ref="A653:C653"/>
    <mergeCell ref="A654:C654"/>
    <mergeCell ref="A655:C655"/>
    <mergeCell ref="A656:C656"/>
    <mergeCell ref="A657:C657"/>
    <mergeCell ref="A658:C658"/>
    <mergeCell ref="A659:C659"/>
    <mergeCell ref="A660:C660"/>
    <mergeCell ref="A673:C673"/>
    <mergeCell ref="A662:C662"/>
    <mergeCell ref="A663:C663"/>
    <mergeCell ref="A664:C664"/>
    <mergeCell ref="A665:C665"/>
    <mergeCell ref="A666:C666"/>
    <mergeCell ref="A667:C667"/>
    <mergeCell ref="A668:C668"/>
    <mergeCell ref="A669:C669"/>
    <mergeCell ref="A670:C670"/>
    <mergeCell ref="A671:C671"/>
    <mergeCell ref="A672:C672"/>
    <mergeCell ref="A680:C680"/>
    <mergeCell ref="B682:F682"/>
    <mergeCell ref="B685:F685"/>
    <mergeCell ref="B687:F687"/>
    <mergeCell ref="A674:C674"/>
    <mergeCell ref="A675:C675"/>
    <mergeCell ref="A676:C676"/>
    <mergeCell ref="A677:C677"/>
    <mergeCell ref="A678:C678"/>
    <mergeCell ref="A679:C679"/>
  </mergeCells>
  <pageMargins left="0.75" right="0.75" top="0.24" bottom="0.94" header="0.16" footer="0.16"/>
  <pageSetup paperSize="9" scale="56" fitToHeight="0" orientation="portrait" horizontalDpi="4294967293" verticalDpi="4294967293" r:id="rId1"/>
  <headerFooter>
    <oddFooter>&amp;Cדף &amp;P  מתוך &amp;N&amp;Rחתימה:
           ----------------------------------</oddFooter>
  </headerFooter>
  <rowBreaks count="1" manualBreakCount="1">
    <brk id="369" max="5" man="1"/>
  </rowBreaks>
  <colBreaks count="1" manualBreakCount="1">
    <brk id="4" max="68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3</vt:i4>
      </vt:variant>
    </vt:vector>
  </HeadingPairs>
  <TitlesOfParts>
    <vt:vector size="4" baseType="lpstr">
      <vt:lpstr>report_sources_19.12.2008_12-05</vt:lpstr>
      <vt:lpstr>tab</vt:lpstr>
      <vt:lpstr>'report_sources_19.12.2008_12-05'!WPrint_Area_W</vt:lpstr>
      <vt:lpstr>'report_sources_19.12.2008_12-05'!WPrint_TitlesW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Document</dc:title>
  <dc:creator>Osnat Nachmias</dc:creator>
  <cp:lastModifiedBy>Osnat Nachmias</cp:lastModifiedBy>
  <cp:lastPrinted>2022-09-12T10:18:49Z</cp:lastPrinted>
  <dcterms:created xsi:type="dcterms:W3CDTF">2008-12-19T10:08:48Z</dcterms:created>
  <dcterms:modified xsi:type="dcterms:W3CDTF">2022-09-12T10:23:36Z</dcterms:modified>
</cp:coreProperties>
</file>