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P:\2022\330 - מנשה\12.22 תשתיות ברחוב התמר במושב שדה יצחק\חומר מכרז לקבלנים\"/>
    </mc:Choice>
  </mc:AlternateContent>
  <xr:revisionPtr revIDLastSave="0" documentId="13_ncr:1_{5A0D509B-14D7-4E04-B73B-D39AA404647F}" xr6:coauthVersionLast="47" xr6:coauthVersionMax="47" xr10:uidLastSave="{00000000-0000-0000-0000-000000000000}"/>
  <bookViews>
    <workbookView xWindow="-28920" yWindow="-120" windowWidth="29040" windowHeight="15840" xr2:uid="{00000000-000D-0000-FFFF-FFFF00000000}"/>
  </bookViews>
  <sheets>
    <sheet name="report_sources_19.12.2008_12-05" sheetId="1" r:id="rId1"/>
  </sheets>
  <definedNames>
    <definedName name="tab">'report_sources_19.12.2008_12-05'!$G$13:$I$414</definedName>
    <definedName name="_xlnm.Print_Area" localSheetId="0">'report_sources_19.12.2008_12-05'!$A$1:$F$238</definedName>
    <definedName name="_xlnm.Print_Titles" localSheetId="0">'report_sources_19.12.2008_12-05'!$1:$2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2" i="1" l="1"/>
  <c r="F191" i="1"/>
  <c r="F182" i="1"/>
  <c r="F181" i="1"/>
  <c r="F180" i="1"/>
  <c r="F179" i="1"/>
  <c r="F178" i="1"/>
  <c r="F177" i="1"/>
  <c r="F176" i="1"/>
  <c r="F175" i="1"/>
  <c r="F174" i="1"/>
  <c r="F183" i="1" s="1"/>
  <c r="F161" i="1"/>
  <c r="F160" i="1"/>
  <c r="F159" i="1"/>
  <c r="F158" i="1"/>
  <c r="F157" i="1"/>
  <c r="F156"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62" i="1" s="1"/>
  <c r="F93" i="1"/>
  <c r="F92" i="1"/>
  <c r="F94" i="1" s="1"/>
  <c r="F91" i="1"/>
  <c r="F86" i="1"/>
  <c r="F85" i="1"/>
  <c r="F87" i="1" s="1"/>
  <c r="F71" i="1"/>
  <c r="F70" i="1"/>
  <c r="F69" i="1"/>
  <c r="F68" i="1"/>
  <c r="F67" i="1"/>
  <c r="F66" i="1"/>
  <c r="F65" i="1"/>
  <c r="F72" i="1" s="1"/>
  <c r="F64" i="1"/>
  <c r="F58" i="1"/>
  <c r="F59" i="1" s="1"/>
  <c r="F53" i="1"/>
  <c r="F52" i="1"/>
  <c r="F51" i="1"/>
  <c r="F50" i="1"/>
  <c r="F54" i="1" s="1"/>
  <c r="F49" i="1"/>
  <c r="F44" i="1"/>
  <c r="F43" i="1"/>
  <c r="F45" i="1" s="1"/>
  <c r="F38" i="1"/>
  <c r="F37" i="1"/>
  <c r="F36" i="1"/>
  <c r="F35" i="1"/>
  <c r="F34" i="1"/>
  <c r="F33" i="1"/>
  <c r="F32" i="1"/>
  <c r="F31" i="1"/>
  <c r="F30" i="1"/>
  <c r="F29" i="1"/>
  <c r="F28" i="1"/>
  <c r="F27" i="1"/>
  <c r="F26" i="1"/>
  <c r="F39" i="1" s="1"/>
  <c r="F16" i="1"/>
  <c r="F15" i="1"/>
  <c r="F14" i="1"/>
  <c r="F13" i="1"/>
  <c r="F12" i="1"/>
  <c r="F17" i="1" s="1"/>
  <c r="F95" i="1" l="1"/>
  <c r="F96" i="1" s="1"/>
  <c r="D219" i="1" s="1"/>
  <c r="F163" i="1"/>
  <c r="F164" i="1" s="1"/>
  <c r="F73" i="1"/>
  <c r="F74" i="1" s="1"/>
  <c r="D216" i="1" s="1"/>
  <c r="F40" i="1"/>
  <c r="F41" i="1" s="1"/>
  <c r="F61" i="1"/>
  <c r="D215" i="1" s="1"/>
  <c r="F60" i="1"/>
  <c r="F46" i="1"/>
  <c r="F47" i="1" s="1"/>
  <c r="D213" i="1" s="1"/>
  <c r="F184" i="1"/>
  <c r="F185" i="1" s="1"/>
  <c r="F55" i="1"/>
  <c r="F56" i="1" s="1"/>
  <c r="D214" i="1" s="1"/>
  <c r="F18" i="1"/>
  <c r="F19" i="1" s="1"/>
  <c r="F88" i="1"/>
  <c r="F89" i="1" s="1"/>
  <c r="F193" i="1"/>
  <c r="F194" i="1" s="1"/>
  <c r="F80" i="1" l="1"/>
  <c r="D212" i="1"/>
  <c r="F21" i="1"/>
  <c r="D210" i="1"/>
  <c r="F186" i="1"/>
  <c r="D225" i="1"/>
  <c r="D222" i="1"/>
  <c r="F165" i="1"/>
  <c r="D227" i="1"/>
  <c r="F196" i="1"/>
  <c r="F101" i="1"/>
  <c r="D218" i="1"/>
  <c r="F187" i="1" l="1"/>
  <c r="F188" i="1" s="1"/>
  <c r="F102" i="1"/>
  <c r="F103" i="1" s="1"/>
  <c r="E220" i="1" s="1"/>
  <c r="F22" i="1"/>
  <c r="F23" i="1"/>
  <c r="F197" i="1"/>
  <c r="F198" i="1" s="1"/>
  <c r="E228" i="1" s="1"/>
  <c r="F166" i="1"/>
  <c r="F167" i="1" s="1"/>
  <c r="F81" i="1"/>
  <c r="F82" i="1" s="1"/>
  <c r="E217" i="1" s="1"/>
  <c r="F168" i="1" l="1"/>
  <c r="E223" i="1"/>
  <c r="E226" i="1"/>
  <c r="F199" i="1"/>
  <c r="F104" i="1"/>
  <c r="E211" i="1"/>
  <c r="F200" i="1" l="1"/>
  <c r="F201" i="1" s="1"/>
  <c r="F229" i="1" s="1"/>
  <c r="F106" i="1"/>
  <c r="F105" i="1"/>
  <c r="F169" i="1"/>
  <c r="F170" i="1" s="1"/>
  <c r="F224" i="1" s="1"/>
  <c r="F203" i="1" l="1"/>
  <c r="F221" i="1"/>
  <c r="F204" i="1" l="1"/>
  <c r="F205" i="1" s="1"/>
  <c r="F230" i="1" l="1"/>
  <c r="F206" i="1"/>
  <c r="F207" i="1" s="1"/>
  <c r="F231" i="1" s="1"/>
</calcChain>
</file>

<file path=xl/sharedStrings.xml><?xml version="1.0" encoding="utf-8"?>
<sst xmlns="http://schemas.openxmlformats.org/spreadsheetml/2006/main" count="456" uniqueCount="369">
  <si>
    <t xml:space="preserve">שם הקבלן המציע:    </t>
  </si>
  <si>
    <t>כתב כמויות לפרוייקט  - תיק קבלן : 12/2022 שדה יצחק - תשתיות ברחוב התמר</t>
  </si>
  <si>
    <t>סעיף </t>
  </si>
  <si>
    <t>תאור </t>
  </si>
  <si>
    <t>יחידה </t>
  </si>
  <si>
    <t>כמות </t>
  </si>
  <si>
    <t>מחיר </t>
  </si>
  <si>
    <t>סהכ </t>
  </si>
  <si>
    <t>שדה יצחק רחוב התמר</t>
  </si>
  <si>
    <t>01</t>
  </si>
  <si>
    <t>מבנה 01</t>
  </si>
  <si>
    <t>01.00</t>
  </si>
  <si>
    <t>פרק 00</t>
  </si>
  <si>
    <t>01.00.01</t>
  </si>
  <si>
    <t>הערות כללית</t>
  </si>
  <si>
    <t>01.00.01.0010</t>
  </si>
  <si>
    <t>1. העבודה המפורטת בכתב הכמויות להלן , תתבסס על:-כתב הכמויות שלהלן-סידרת התכניות שתופץ לביצוע , לקבלן הזוכה-המפרט הכללי-``הספר הכחול`` , על פרקיו הרלוונט יים , בגירסתם האחרונה 2. לפי שיקול דעת המזמין, ניתן להגדיל/להקטין כמויות בסעיפים בודדים, עד 100% 3. על הקבלן לאפשר בכל תקופת הביצוע, גישת כלי רכב + הולכי רגל, לחצרות הבתים לאורך הפרוייקט 4. ככל שיידרשו הסדרי שלבי ביצוע, הקבלן יתכנן אותם באמצעות יועץ רשוי מטעמו, על חשבונו - שלבי הביצוע יאושרו ע``י הרשות המוסמכת והמשטרה , לפני הביצוע 5. מודגש כי העבודה תבוצע בעונה היבשה [ לא הוכנס סעיף ``בקלאש`` בכתב הכמויות]</t>
  </si>
  <si>
    <t>01.08.02</t>
  </si>
  <si>
    <t>תת פרק 01.08.01</t>
  </si>
  <si>
    <t>01.40</t>
  </si>
  <si>
    <t>עבודות פיתוח האתר</t>
  </si>
  <si>
    <t>01.40.01</t>
  </si>
  <si>
    <t>תת פרק 01.40.01</t>
  </si>
  <si>
    <t>01.40.01.0270</t>
  </si>
  <si>
    <t>ריצוף באבנים משתלבות בעובי 6 ס``מ,גמר צבעוני מסוג ``יפו`` או ש``ע.</t>
  </si>
  <si>
    <t>יח`</t>
  </si>
  <si>
    <t>01.40.01.0560</t>
  </si>
  <si>
    <t>אבן עליה לרכב במידות 50/40/18 עם ספייסרים וקיטום קטן בפאות</t>
  </si>
  <si>
    <t>מ`</t>
  </si>
  <si>
    <t>01.40.01.0640</t>
  </si>
  <si>
    <t>אבן שפה טרומה במידות 17/25 ס``מ או 15/30 ס``מ בכל אורך (1.0 0.5, 0.25,). המחיר כולל יסוד ומשענת בטון.</t>
  </si>
  <si>
    <t>01.40.01.0650</t>
  </si>
  <si>
    <t>אבן שפה טרומה משופעת במידות 23/23 ס``מ בכל אורך (1.0 0.5, 0.25,). המחיר כולל יסוד ומשענת בטון.</t>
  </si>
  <si>
    <t>01.40.01.0700</t>
  </si>
  <si>
    <t>אבן גן טרומה במידות 10/100/20 ס``מ בגוון אפור. המחיר כולל יסוד משענת בטון.</t>
  </si>
  <si>
    <t xml:space="preserve">סה"כ תת פרק 01.40.01 (01.40.01) </t>
  </si>
  <si>
    <t xml:space="preserve">הנחה באחוזים ל תת פרק 01.40.01 (01.40.01) </t>
  </si>
  <si>
    <t xml:space="preserve">סה"כ לאחר הנחה תת פרק 01.40.01 (01.40.01) </t>
  </si>
  <si>
    <t>01.40.03</t>
  </si>
  <si>
    <t xml:space="preserve">סה"כ עבודות פיתוח האתר (01.40) </t>
  </si>
  <si>
    <t xml:space="preserve">הנחה באחוזים ל עבודות פיתוח האתר (01.40) </t>
  </si>
  <si>
    <t xml:space="preserve">סה"כ לאחר הנחה עבודות פיתוח האתר (01.40) </t>
  </si>
  <si>
    <t>01.51</t>
  </si>
  <si>
    <t>עבודות סלילה</t>
  </si>
  <si>
    <t>01.51.01</t>
  </si>
  <si>
    <t>תת פרק 01.51.01</t>
  </si>
  <si>
    <t>01.51.01.0090</t>
  </si>
  <si>
    <t>פירוק משטחי בטון מזוין בעובי משתנה כולל סילוק הפסולת מהשטח.</t>
  </si>
  <si>
    <t>01.51.01.0110</t>
  </si>
  <si>
    <t>פירוק אספלט בכבישים ומדרכות בכל עובי שיידרש לרבות ניסור, ולרבות עירום וטיפול בו לשימוש חוזר לחומר מיחזור, לפי הנחיות המפרט הכללי, או פינוי וסילוק למקו ם שיורה המפקח.</t>
  </si>
  <si>
    <t>01.51.01.0130</t>
  </si>
  <si>
    <t>פירוק אבן שפה קיימת מכל סוג, לרבות התושבת ולרבות פינוי וסילוק למקום שיורה המפקח</t>
  </si>
  <si>
    <t>01.51.01.0150</t>
  </si>
  <si>
    <t>פירוק מדרכות ורחבות מרוצפות מכל סוג, לרבות פינוי וסילוק</t>
  </si>
  <si>
    <t>01.51.01.0170</t>
  </si>
  <si>
    <t>פירוק של עמודים מכל סוג (בעובי מ-``3.0 עד ``12 ובגובה מ-1.0מ` עד 6.0 מ`) כולל תמרורים ושלטים לרבות היסוד וכל האביזרים האחרים, לרבות פינוי וסילוק הפסולת או אחסנה למקום שיורה המפקח</t>
  </si>
  <si>
    <t>01.51.01.0190</t>
  </si>
  <si>
    <t>התאמת גובה מכסה תאי ביקורת מכל סוג בכל קוטר ובכל גובה נדרש (הגבהה/הנמכה), כולל פירוק תקרה לרבות פינוי וסילוק הפסולת למקום שיורה המפקח</t>
  </si>
  <si>
    <t>01.51.01.0200</t>
  </si>
  <si>
    <t>החלפת מכסה שוחת בקורת כולל תושבת (טבעת) קיימים מכל סוג ובכל קוטר, למכסה ותושבת כביש מסוג D-400 לעומס 40 טון למ``ר, בקוטר 60 ס``מ</t>
  </si>
  <si>
    <t>01.51.01.0220</t>
  </si>
  <si>
    <t>התאמת גובה עד 30 ס``מ (הגבהה/הנמכה) של מכסה תא ביקורת מכל סוג ובכל קוטר שהוא ללא פירוק תקרה.</t>
  </si>
  <si>
    <t>01.51.01.0330</t>
  </si>
  <si>
    <t>ניסור אספלט ברוחב עד 50 ס``מ לצורך התחברות בכל עובי שיידרש</t>
  </si>
  <si>
    <t>01.51.01.0390</t>
  </si>
  <si>
    <t>מילוי מבטון CLSM (בחנ``ם) בעל חוזק גבוה במקומות צרים ומוגבלים בצמוד או בהיקף אלמנטים מאספלט/בטון/אחר בכל מרווח נדרש כגון: בהיקף או במרווח בין אספלט קיי ם לאבני שפה חדשות או אחר לפי התכנית או לפי הוראות המפקח.</t>
  </si>
  <si>
    <t>01.51.01.0450</t>
  </si>
  <si>
    <t>הריסת מתקני כניסה ויציאה של מעבירי מים בכל גודל וסוג כולל רצפה, כנפיים, ריפ-ראפ וכל הדרוש לרבות פינוי וסילוק הפסולת למקום שיורה המפקח</t>
  </si>
  <si>
    <t>01.51.01.0480</t>
  </si>
  <si>
    <t>פירוק צינור ניקוז מבטון בקוטר עד 100 ס``מ, בעומק עד 4 מ`, לרבות חפירה וכל העבודות הדרושות, לרבות פינוי וסילוק הפסולת למקום שיורה המפקח</t>
  </si>
  <si>
    <t>01.51.01.0930</t>
  </si>
  <si>
    <t>פירוק והריסת אלמנטים שונים מבטון מזויין כולל ניסור, לרבות פינוי וסילוק הפסולת למקום שיורה המפקח</t>
  </si>
  <si>
    <t xml:space="preserve">סה"כ תת פרק 01.51.01 (01.51.01) </t>
  </si>
  <si>
    <t xml:space="preserve">הנחה באחוזים ל תת פרק 01.51.01 (01.51.01) </t>
  </si>
  <si>
    <t xml:space="preserve">סה"כ לאחר הנחה תת פרק 01.51.01 (01.51.01) </t>
  </si>
  <si>
    <t>01.51.02</t>
  </si>
  <si>
    <t>תת פרק 01.51.02</t>
  </si>
  <si>
    <t>01.51.02.0030</t>
  </si>
  <si>
    <t>חפירה בכל סוגי קרקע עד 10,000 מ``ק.</t>
  </si>
  <si>
    <t>01.51.02.0160</t>
  </si>
  <si>
    <t>הידוק שטחים (שתית) בבקרה מלאה לאחר חפירה/חישוף עם הגעה לתחתית שכבות, יש לזמן את יועץ המבנה לשטח ולקבל את אישורו לקבל עיבוד שתית.</t>
  </si>
  <si>
    <t xml:space="preserve">סה"כ תת פרק 01.51.02 (01.51.02) </t>
  </si>
  <si>
    <t xml:space="preserve">הנחה באחוזים ל תת פרק 01.51.02 (01.51.02) </t>
  </si>
  <si>
    <t xml:space="preserve">סה"כ לאחר הנחה תת פרק 01.51.02 (01.51.02) </t>
  </si>
  <si>
    <t>01.51.03</t>
  </si>
  <si>
    <t>תת פרק 01.51.03</t>
  </si>
  <si>
    <t>01.51.03.0010</t>
  </si>
  <si>
    <t>מצע סוג א` מפוזר בשכבות בעובי שכבה עד 20 ס``מ, לאחר ההידוק בהידוק מבוקר של 100% לפי מודיפייד אאשטו.</t>
  </si>
  <si>
    <t>01.51.03.0020</t>
  </si>
  <si>
    <t>מצע סוג א` בשטחים מוגבלים (שטח עד 200 מ``ר או שרוחב השטח קטן מ 4 מטר ו/או אופן הידוק עפ``י דרישה מיוחדת), בעובי שכבה עד 15 ס``מ מקס` לאחר ההידוק, בהידוק מבוקר לכל דרגת צפיפות נדרשת לפי מודיפייד אאשטו.</t>
  </si>
  <si>
    <t>01.51.03.0040</t>
  </si>
  <si>
    <t>מצע סוג ב` מפוזר בשכבות בעובי שכבה עד 20 ס``מ לאחר ההידוק בהידוק מבוקר של 100% לפי מודיפייד אאשטו. לרבות חומר ממוחזר ממפעל המאושר ע``י המשרד להגנת הסביב ה. עבודה זו תבוצע לפי הנחיית המפקח בכתב, בלבד</t>
  </si>
  <si>
    <t>01.51.03.0110</t>
  </si>
  <si>
    <t>מילוי מובא מחומר נברר (מצע סוג ג`), מפוזר בשכבות בעובי מקס` של 20 ס``מ לאחר ההידוק בהידוק מבוקר, לפי הנדרש במפרט הכללי פרק 51 (המחיר כולל ההידוק). לרבו ת חומר ממוחזר ממפעל המאושר ע``י המשרד להגנת הסביבה.</t>
  </si>
  <si>
    <t>01.51.03.0160</t>
  </si>
  <si>
    <t>אספקה ופיזור חול מחצבה נקי מפסולת וגופים זרים.</t>
  </si>
  <si>
    <t xml:space="preserve">סה"כ תת פרק 01.51.03 (01.51.03) </t>
  </si>
  <si>
    <t xml:space="preserve">הנחה באחוזים ל תת פרק 01.51.03 (01.51.03) </t>
  </si>
  <si>
    <t xml:space="preserve">סה"כ לאחר הנחה תת פרק 01.51.03 (01.51.03) </t>
  </si>
  <si>
    <t>01.51.04</t>
  </si>
  <si>
    <t>01.51.04.0050</t>
  </si>
  <si>
    <t>בד גאוטכני לא ארוג במשקל 200 גרם/למ``ר (50%)</t>
  </si>
  <si>
    <t xml:space="preserve">סה"כ תת פרק 01.51.01 (01.51.04) </t>
  </si>
  <si>
    <t xml:space="preserve">הנחה באחוזים ל תת פרק 01.51.01 (01.51.04) </t>
  </si>
  <si>
    <t xml:space="preserve">סה"כ לאחר הנחה תת פרק 01.51.01 (01.51.04) </t>
  </si>
  <si>
    <t>01.51.05</t>
  </si>
  <si>
    <t>01.51.06</t>
  </si>
  <si>
    <t>01.51.06.0500</t>
  </si>
  <si>
    <t>תוספת עבור הקמת תא ניקוז על קו קיים (התא ישולם בנפרד).</t>
  </si>
  <si>
    <t>קומפלט</t>
  </si>
  <si>
    <t>01.51.06.0520</t>
  </si>
  <si>
    <t>שוחה מרובעת במידות פנים 100/100 ס``מ, עם תא שיקוע ומכסה ב.ב. קוטר 60 ס``מ, 40 טון ממין D400, בעומק מעל 1.75 מ` ועד 2.25 מ`.</t>
  </si>
  <si>
    <t>01.51.06.0668</t>
  </si>
  <si>
    <t>קולטן צדדי צמוד לאבן שפה במידות פנים 48/78 בגובה 65 ס``מ כדוגמת MD-2 של וולפמן או ש``ע כולל מסגרת ורשת תיקנית C250 מברזל כבדה או חומרים מרוכבים בכפוף ל דרישות ת``י 489.</t>
  </si>
  <si>
    <t>01.51.06.0672</t>
  </si>
  <si>
    <t>קולטן ראשי רדוד צמוד לאבן שפה במידות פנים 48/78 בגובה 65 ס``מ כדוגמת MD-4 של וולפמן או ש``ע עם חור לצינור פלדה עד קוטר 35 ס``מ כולל מסגרת ורשת תיקנית 250 C מברזל כבדה או חומרים מרוכבים בכפוף לדרישות ת``י 489.</t>
  </si>
  <si>
    <t>01.51.06.0676</t>
  </si>
  <si>
    <t>קולטן ראשי בינוני צמוד לאבן שפה במידות פנים 48/78 בגובה 110 ס``מ עם חור לצינור 40 מבטון כדוגמת MD-6 של וולפמן או ש``ע כולל מסגרת ורשת תיקנית C250 מברזל כבדה או חומרים מרוכבים בכפוף לדרישות ת``י 489.</t>
  </si>
  <si>
    <t>01.51.06.0930</t>
  </si>
  <si>
    <t>צינור פלדה בקוטר ``24 (60 ס``מ), בעובי ``1/2, עטיפה חיצונית פוליאטילן שחול תלת שכבתי דוגמת ``טריו`` או שו``ע וציפוי פנים מלט צמנט, כולל סוגי התושבת לצינור ל רבות תושבת מבטון לפי תכנון, כולל פרטי מעבר דרך קירות, כולל סוגי ברך מפלדה בזוויות נדרשות לפי תכנון, כולל חבקים עם עיגונים לקירות או לתושבת בטון המעוגנ ת לסלע במדרונות חצובים בשיפוע תלול כולל כל העבודות הנדרשות והאביזרים הנוספים הנדרשים לאורכו מהחיבור למתקן הניקוז במעלה ועד המוצא או החיבור למתקני הניק וז במורד.</t>
  </si>
  <si>
    <t>01.51.06.0940</t>
  </si>
  <si>
    <t>צינור פלדה בקוטר ``16 (40 ס``מ), בעובי ``1/2, עטיפה חיצונית פוליאטילן שחול תלת שכבתי דוגמת ``טריו`` או שו``ע וציפוי פנים מלט צמנט, כולל סוגי התושבת לצינור ל רבות תושבת מבטון לפי תכנון, כולל פרטי מעבר דרך קירות, כולל סוגי ברך מפלדה בזוויות נדרשות לפי תכנון, כולל חבקים עם עיגונים לקירות או לתושבת בטון המעוגנ ת לסלע במדרונות חצובים בשיפוע תלול כולל כל העבודות הנדרשות והאביזרים הנוספים הנדרשים לאורכו מהחיבור למתקן הניקוז במעלה ועד המוצא או החיבור למתקני הניק וז במורד.</t>
  </si>
  <si>
    <t>01.51.06.0960</t>
  </si>
  <si>
    <t>ריצוף אבן לניקוז (ריפ - ראפ) ע``ג משטח בטון עם זיון רשת פלדה בקוטר 8 ס``מ כל 20/20 כולל חגורת בטון מזוין מסוג ב- 30 בהיקף המשטח במידות 25/50, שיקוע האבנ ים במלט בטון מעל המשטח. כל האמור לפי פרט.</t>
  </si>
  <si>
    <t xml:space="preserve">סה"כ תת פרק 01.51.03 (01.51.06) </t>
  </si>
  <si>
    <t xml:space="preserve">הנחה באחוזים ל תת פרק 01.51.03 (01.51.06) </t>
  </si>
  <si>
    <t xml:space="preserve">סה"כ לאחר הנחה תת פרק 01.51.03 (01.51.06) </t>
  </si>
  <si>
    <t>01.51.07</t>
  </si>
  <si>
    <t>עבודות הכנה ופירוק</t>
  </si>
  <si>
    <t>01.51.08</t>
  </si>
  <si>
    <t>פרק 51.2</t>
  </si>
  <si>
    <t>01.51.09</t>
  </si>
  <si>
    <t>פרק 51.3</t>
  </si>
  <si>
    <t>01.51.10</t>
  </si>
  <si>
    <t>פרק 51.4</t>
  </si>
  <si>
    <t>01.51.11</t>
  </si>
  <si>
    <t>עבודות ניקוז (לרבות דיפון)</t>
  </si>
  <si>
    <t xml:space="preserve">סה"כ עבודות סלילה (01.51) </t>
  </si>
  <si>
    <t xml:space="preserve">הנחה באחוזים ל עבודות סלילה (01.51) </t>
  </si>
  <si>
    <t xml:space="preserve">סה"כ לאחר הנחה עבודות סלילה (01.51) </t>
  </si>
  <si>
    <t>01.52</t>
  </si>
  <si>
    <t>עבודות אספלט</t>
  </si>
  <si>
    <t>01.52.01</t>
  </si>
  <si>
    <t>תת פרק 01.52.01</t>
  </si>
  <si>
    <t>01.52.01.0120</t>
  </si>
  <si>
    <t>תא``צ 25 בעובי 6 ס``מ עם אגרגט גס גירי/דולמיטי סוג א` וביטומן PG70-10.</t>
  </si>
  <si>
    <t>01.52.01.0170</t>
  </si>
  <si>
    <t>תא``צ 19 בעובי 4 ס``מ עם אגרגט גס גירי/דולמיטי סוג א` וביטומן PG68-10.</t>
  </si>
  <si>
    <t xml:space="preserve">סה"כ תת פרק 01.52.01 (01.52.01) </t>
  </si>
  <si>
    <t xml:space="preserve">הנחה באחוזים ל תת פרק 01.52.01 (01.52.01) </t>
  </si>
  <si>
    <t xml:space="preserve">סה"כ לאחר הנחה תת פרק 01.52.01 (01.52.01) </t>
  </si>
  <si>
    <t>01.52.02</t>
  </si>
  <si>
    <t>תת פרק 01.52.02</t>
  </si>
  <si>
    <t>01.52.02.0010</t>
  </si>
  <si>
    <t>ציפוי יסוד בשיעור 1 ליטר/מ``ר</t>
  </si>
  <si>
    <t>01.52.02.0020</t>
  </si>
  <si>
    <t>ציפוי מאחה באימולסיה ביטומנית בשיעור של 0.3 ליטר/מ``ר</t>
  </si>
  <si>
    <t>01.52.02.0040</t>
  </si>
  <si>
    <t>מישק התחברות אספלט קיים לאספלט חדש</t>
  </si>
  <si>
    <t xml:space="preserve">סה"כ תת פרק 01.52.02 (01.52.02) </t>
  </si>
  <si>
    <t xml:space="preserve">הנחה באחוזים ל תת פרק 01.52.02 (01.52.02) </t>
  </si>
  <si>
    <t xml:space="preserve">סה"כ לאחר הנחה תת פרק 01.52.02 (01.52.02) </t>
  </si>
  <si>
    <t>01.52.12</t>
  </si>
  <si>
    <t>01.52.13</t>
  </si>
  <si>
    <t>01.52.14</t>
  </si>
  <si>
    <t>פרק 52.1</t>
  </si>
  <si>
    <t>01.52.15</t>
  </si>
  <si>
    <t>עבודות אספלט - שונות</t>
  </si>
  <si>
    <t xml:space="preserve">סה"כ עבודות אספלט (01.52) </t>
  </si>
  <si>
    <t xml:space="preserve">הנחה באחוזים ל עבודות אספלט (01.52) </t>
  </si>
  <si>
    <t xml:space="preserve">סה"כ לאחר הנחה עבודות אספלט (01.52) </t>
  </si>
  <si>
    <t xml:space="preserve">סה"כ מבנה 01 (01) </t>
  </si>
  <si>
    <t xml:space="preserve">הנחה באחוזים ל מבנה 01 (01) </t>
  </si>
  <si>
    <t xml:space="preserve">סה"כ לאחר הנחה מבנה 01 (01) </t>
  </si>
  <si>
    <t>08</t>
  </si>
  <si>
    <t>מבנה 08</t>
  </si>
  <si>
    <t>08.00</t>
  </si>
  <si>
    <t>פרק 08.00</t>
  </si>
  <si>
    <t>08.00.00</t>
  </si>
  <si>
    <t>תת פרק 08.00.00</t>
  </si>
  <si>
    <t>08.00.00.0000</t>
  </si>
  <si>
    <t>שדה יצחק - כביש גישה</t>
  </si>
  <si>
    <t>08.00.00.0010</t>
  </si>
  <si>
    <t>פרק 0</t>
  </si>
  <si>
    <t>08.00.00.0020</t>
  </si>
  <si>
    <t>תת פרק 0.0</t>
  </si>
  <si>
    <t>08.00.00.0030</t>
  </si>
  <si>
    <t>08.01</t>
  </si>
  <si>
    <t>פרק 08.01</t>
  </si>
  <si>
    <t>08.01.00</t>
  </si>
  <si>
    <t>תת פרק 08.01.00</t>
  </si>
  <si>
    <t>08.01.00.0010</t>
  </si>
  <si>
    <t>הנחיות יסוד למחירון</t>
  </si>
  <si>
    <t>08.01.00.0020</t>
  </si>
  <si>
    <t>כל המחירים בחוברת נקובים בשקלים חדשים אלה אם צוין בפירוש אחרת.</t>
  </si>
  <si>
    <t>08.01.00.0030</t>
  </si>
  <si>
    <t>כל המחירים אינם כוללים מס ערך מוסף</t>
  </si>
  <si>
    <t>08.01.00.0040</t>
  </si>
  <si>
    <t>מחירי היחידה הינם מחירי קבלן ראשי לכל הפרקים</t>
  </si>
  <si>
    <t>08.01.00.0050</t>
  </si>
  <si>
    <t>אופני המדידה - במידה ולא צויין אחרת אופן המדידה יהיה על פי המפרט הכללי בהוצאת הוועדה הבין-משרדית לסטנדרטיזציה של מסמכי החוזה לבנייה ולמיחשובם בהשתתפות: משרד הביטחון / אגף בינוי, משרד הבינוי והשיכון / מינהל תכנון והנדסה, משרד האוצר / החשכ""ל משרד התחבורה. (הספר הכחול) המעודכן וכן לפרק 51 יהיו בהתאם למחירון לסלילה וגישור של חברת נתיבי ישראל.</t>
  </si>
  <si>
    <t>08.01.00.0060</t>
  </si>
  <si>
    <t> מחיר העבודה כולל הוצאת היתרים בהתאם לנדרש מאת הראשויות המוסמכות לרבות רשות מקומית וכדומה</t>
  </si>
  <si>
    <t>08.01.00.0070</t>
  </si>
  <si>
    <t>מחיר העבודה כולל את כלל התיאומים הנדרשים עם חברת החשמל, בזק, הוט, תשתיות מים לרבות תיאומים טכניים, תיאום בדיקות וחיבור וכל הנדרש לחיבור מושלם של המתקן, התשלום עבור חח""י יבוצע על ידי המזמין</t>
  </si>
  <si>
    <t>08.01.00.0080</t>
  </si>
  <si>
    <t>מחירי הסעיפים כוללים גם את מחיר ההובלה לרבות שוחות, לוחות, עמודים וכדומה</t>
  </si>
  <si>
    <t>08.01.01</t>
  </si>
  <si>
    <t>תת פרק 08.01.01</t>
  </si>
  <si>
    <t>08.01.01.0010</t>
  </si>
  <si>
    <t>תאורת חוץ והכנות לחיבור חשמל ותקשורת</t>
  </si>
  <si>
    <t>08.01.01.0020</t>
  </si>
  <si>
    <t>הכנות לתאורת חוץ</t>
  </si>
  <si>
    <t>08.01.01.0030</t>
  </si>
  <si>
    <t>- ראה פרטים סטנדרטים. - מחירי הכבלים כוללים מפצלת מתכווצת בחום (""כפפה"") עם דבק בקצוות</t>
  </si>
  <si>
    <t>08.01.01.0040</t>
  </si>
  <si>
    <t>צינור פלסטי שרשורי דו שכבתי (""קוברה"") קוטר 110 מ""מ בחפירה מוכנה כולל חוט משיכה וסרט סימון תיקני.</t>
  </si>
  <si>
    <t>08.01.01.0095</t>
  </si>
  <si>
    <t>צינור פי.וי.סי קשיח בקוטר 110 מ""מ בעובי דופן 3.6 מ""מ ,בחפירה מוכנה כולל חוט משיכה וסרט סימון</t>
  </si>
  <si>
    <t>08.01.01.0210</t>
  </si>
  <si>
    <t>תא בקרה לכבלים, תא טרומי בקוטר 100 ס""מ ובעומק 130 ס""מ, כולל חפירה/ חציבה כולל שכבת חצץ של 20 ס""מ, כולל מכסה ממין B125 כולל שילוט יעוד תא הביקורת.</t>
  </si>
  <si>
    <t>08.01.01.0255</t>
  </si>
  <si>
    <t>תוספת למחיר תא בקרה בקוטר 100 ס""מ עבור תיקרה ומכסה ממין D400</t>
  </si>
  <si>
    <t>08.01.01.0285</t>
  </si>
  <si>
    <t>תוספת למחיר מכסה לתא בקרה עבור סגר נעילה למכסה ממין D400 או C250</t>
  </si>
  <si>
    <t>08.01.01.0295</t>
  </si>
  <si>
    <t>תוספת למחיר מכסה של תא בקרה עבור סמל הרשות המקומיתו והתשתית המיועדת, עשוי ברונזה או יצקת מוטבעת במכסה הבטון</t>
  </si>
  <si>
    <t>08.01.01.0305</t>
  </si>
  <si>
    <t>חפירה ו/או חציבת תעלות לכבלים ו/או לצינורות תיקשורת בכלים או בידיים כולל ריפוד וכיסוי חול,סרט סימון , מילוי חפירה, החזרת השטח לקדמותו וסילוק עודפי אדמה. התעלה בעומק מ-91 ס""מ עד 120 ס""מ ורוחב 40-60 ס""מ.</t>
  </si>
  <si>
    <t>08.01.01.0335</t>
  </si>
  <si>
    <t>חפירה ו/או חציבת תעלה לצנרת בכל סוגי הקרקע, מעל מכשול (מעביר מים, קו ""בזק"", צנרת מים וכו`), ברוחב 40 ס""מ לרוחבו של המכשול, להנחת צנרת שרשורית כולל יציקת בטון להגנת הצנרת בהתאם לתוכניות</t>
  </si>
  <si>
    <t>08.01.01.0340</t>
  </si>
  <si>
    <t>תוספת עבור ניסור כביש ו/או פתיחת מדרכה מרוצפת ו/או ניסור מדרכת בטון לצורך הנחת צנרת והחזרתו למצב שלפני הניסור לרבות שחזור המבנה ברוחב 40 ס""מ</t>
  </si>
  <si>
    <t>08.01.01.0430</t>
  </si>
  <si>
    <t>יסוד בטון מזוין ב-30 לעמוד תמרור במידות 30/30/30 ס""מ, כולל חפירתו, חציבת הבור, שרוולי מעבר, ברגי יסוד וכל העבודות וחומרי העזר הדרושים.</t>
  </si>
  <si>
    <t>08.01.01.0570</t>
  </si>
  <si>
    <t>יסוד בטון מזוין ב-30 למרכזיה, במידות 155X45 ס""מ ובגובה 90 ס""מ מתחת לפני השטח ו-20 ס""מ מעל פני השטח, עם מסגרת ברזל מגולבנת לחיזוק לוח החשמל לבסיס הבטון, עם פתחים לצינורות והחזרת פני השטח לקדמותם.</t>
  </si>
  <si>
    <t>08.01.01.0580</t>
  </si>
  <si>
    <t>הארקת יסוד למרכזית תאורה כולל פס פלדה מגולבן מרותך לברזל היסוד ומחובר להארקת הלוח</t>
  </si>
  <si>
    <t>08.01.01.0665</t>
  </si>
  <si>
    <t>מוליך נחושת שזור גלוי להארקה 35 ממ""ר מותקן ישירות בקרקע במקביל לצינורות כולל חדירה לעמודים.</t>
  </si>
  <si>
    <t>08.01.01.0720</t>
  </si>
  <si>
    <t>כבל טרמפולסטי תת-קרקעי טיפוס (N2XY(XLPE מושחל בצינור מחובר לעמוד או למרכזיה. כבל בחתך 3X6 או 5X4 ממ""ר המחיר לא כולל צינור.</t>
  </si>
  <si>
    <t>08.01.01.0775</t>
  </si>
  <si>
    <t>כבל טרמפולסטי תת-קרקעי טיפוס (N2XY(XLPE מושחל בצינור מחובר לעמוד או למרכזיה. כבל בחתך 4X50 ממ""ר המחיר לא כולל צינור.</t>
  </si>
  <si>
    <t>08.01.01.0990</t>
  </si>
  <si>
    <t>אלקטרודות הארקה ממוטות פלדה מצופים נחושת בקוטר 19 מ""מ ובאורך של 1.5 מ` תקועים אנכית בקרקע, כולל ראש קידוח, ראש הקשה, מהדק טבעת, בתוך שוחת בקוטר 60 ס""מ, בעומק 60 ס""מ עם רצפת חצץ ומכסה מסוג B125, שילוט וצביעה קומפלט.</t>
  </si>
  <si>
    <t>08.01.01.0991</t>
  </si>
  <si>
    <t>תוספת מחיר לאלקטרודת הארקה בסעיף 08.01.0990 עבור העמקת האלקטרודה בקטעים סטנדרטיים של 1.5 מ`, כולל מצמד, עד לקבלת ההתנגדות הדרושה.</t>
  </si>
  <si>
    <t>08.01.01.1085</t>
  </si>
  <si>
    <t>גומחת בטון לחשמל דגם PI80210 של ""רדימיקס"" או ש""ע במידות פנים: רוחב 80 ס""מ, גובה כולל (מעל ומתחת לקרקע) 210 ס""מ ועומק 40 ס""מ, לרבות חפירה / חציבה, זיון, ביסוס</t>
  </si>
  <si>
    <t>08.01.01.1120</t>
  </si>
  <si>
    <t>גומחת בטון לחשמל דגם PI134HTF עם בסיס בטון מותאם לארון פוליאסטר גודל ""2"" של ""רדימיקס"" או ש""ע במידות פנים: רוחב 134 ס""מ, גובה כולל (מעל ומתחת לקרקע) 402 ס""מ ועומק 40 ס""מ, לרבות חפירה / חציבה, זיון, ביסוס</t>
  </si>
  <si>
    <t>08.01.01.1290</t>
  </si>
  <si>
    <t>בטון מסוג CLSM למילוי תעלות מעל עטיפת הצינור ועד תחתית אספלט מדרכה / כביש לרבות פינוי וסילוק החומר החפור</t>
  </si>
  <si>
    <t>08.01.01.1291</t>
  </si>
  <si>
    <t>תוספת למחיר בטון מסוג CLSM עבור תוסף מהיר התקשרות</t>
  </si>
  <si>
    <t>08.01.01.2160</t>
  </si>
  <si>
    <t>תכנון מפורט, אספקה והתקנת מבנה לוח לזרם 3X80A מארונות מפוליאסטר משוריין / מתכת בעובי 2.5 מ""מ בתקן IP65 לפחות, כמפורט בתכנית ת.ר.202 עם תא חברת החשמל, פנלי פח פנימיים, פסי צבירה, מהדקים, שילוט סנדביץ`, וכל הציוד הדרוש לבנית הלוח, לרבות מא""זים, מגענים, מאמ""תים וכו` כמפורט בתוכנית הלוח יכלול מפסק עם פחת משולב, שקעים מוגני מים בדופן הלוח לבחירת המזמין, מעגלים לחיבור תאורה, מעגלים לחיבור צרכנים נוספים בהתאם לדרישות המזמין, כולל יסוד מבטון ב-30 מזויין, וכל הדרוש</t>
  </si>
  <si>
    <t>08.01.01.2255</t>
  </si>
  <si>
    <t>בדיקת מתקן חשמלי בגודל עד 3X80 אמפר ע""י חברת החשמל ובודק מוסמך, כולל תשלום עבור הבדיקה, תיקון ליקויים ובדיקה חוזרת עד לאישור סופי של המתקן קומפלט, לרבות כל התיאומים הדרושים עם חברת החשמל לקבלת חיבור חשמל והגשת תכניות עדות.</t>
  </si>
  <si>
    <t>08.01.01.2257</t>
  </si>
  <si>
    <t>ביצוע סקר תשתיות תת קרקעיות לכל אורך תוואי החפירה לרבות הגשת קובץ מדידה ממוחשב חתום ע""י מודד מוסמך ב DWG</t>
  </si>
  <si>
    <t>08.01.01.2260</t>
  </si>
  <si>
    <t>לוח מפסק ראשי בצמוד למונה חברת חשמל, כולל כל הציוד, אביזרים, פסי DIN, ותכנון על פי המרכזיה המתוכננת. המחיר כולל ,תכנון מפורט, אספקה , התקנה, והפעלה קומפלט.</t>
  </si>
  <si>
    <t>08.01.01.3101</t>
  </si>
  <si>
    <t>לוח שקעים (קופסת וולטר) 3X25 אמפר מוגן מים בתקן IP67 בעל 2 פחתים - ראשי 300mA ומשני 30mA מאושר מכון התקנים וחח""י לרבות מא""זים וציוד הכולל שקע CEE תלת פאזי מוגן מים, שקע חד פאזי CEE מוגן מים, שקע ישראלי מוגן מים כדוגמת דגם CSN18Z225 המשווק ע""י חב` ""מולכו"" או ש""ע כולל התקנן נעילה למנעול מסוג רב בריח</t>
  </si>
  <si>
    <t>08.01.01.3102</t>
  </si>
  <si>
    <t>עמודון 15X15 - RHS בגובה 1.5 מ` להתקנת עמדת שקעים חיצונית.</t>
  </si>
  <si>
    <t>08.01.01.3103</t>
  </si>
  <si>
    <t>תאורה לאיזור מרכזיה</t>
  </si>
  <si>
    <t>08.01.01.3104</t>
  </si>
  <si>
    <t>בסיס בטון לעמודון מסעיף קודם</t>
  </si>
  <si>
    <t>08.01.01.3105</t>
  </si>
  <si>
    <t>עמוד תאורה 4 מטר</t>
  </si>
  <si>
    <t>08.01.01.3106</t>
  </si>
  <si>
    <t>בסיס בטון כולל ברגי יסוד ולפח הארקה לעמוד תאורה מסעיף קודם</t>
  </si>
  <si>
    <t>08.01.01.3107</t>
  </si>
  <si>
    <t>מגש ציוד לעמוד תאורה עבור 2 פנסים כולל מהדקים ומאז""ים ע""פ הצורך</t>
  </si>
  <si>
    <t>08.01.01.3108</t>
  </si>
  <si>
    <t>ג""ת חוץ 60W לד במחיר בסיס של 2,500 ₪ לבחירת המתכנן</t>
  </si>
  <si>
    <t>08.01.01.3109</t>
  </si>
  <si>
    <t>עריכת תוכניות AS MADE חתומה ע""י מודד מוסמך הכולל בין היתר את החפירות , כמות וסוג המובילים , כמות וסוג הכבלים , בסיס הבטון וכל שאר העבודות שבוצעו</t>
  </si>
  <si>
    <t xml:space="preserve">סה"כ תת פרק 08.01.01 (08.01.01) </t>
  </si>
  <si>
    <t xml:space="preserve">הנחה באחוזים ל תת פרק 08.01.01 (08.01.01) </t>
  </si>
  <si>
    <t xml:space="preserve">סה"כ לאחר הנחה תת פרק 08.01.01 (08.01.01) </t>
  </si>
  <si>
    <t xml:space="preserve">סה"כ פרק 08.01 (08.01) </t>
  </si>
  <si>
    <t xml:space="preserve">הנחה באחוזים ל פרק 08.01 (08.01) </t>
  </si>
  <si>
    <t xml:space="preserve">סה"כ לאחר הנחה פרק 08.01 (08.01) </t>
  </si>
  <si>
    <t xml:space="preserve">סה"כ מבנה 08 (08) </t>
  </si>
  <si>
    <t xml:space="preserve">הנחה באחוזים ל מבנה 08 (08) </t>
  </si>
  <si>
    <t xml:space="preserve">סה"כ לאחר הנחה מבנה 08 (08) </t>
  </si>
  <si>
    <t>57</t>
  </si>
  <si>
    <t>קווי מים וביוב</t>
  </si>
  <si>
    <t>57.01</t>
  </si>
  <si>
    <t>קווי מים</t>
  </si>
  <si>
    <t>57.01.01</t>
  </si>
  <si>
    <t>תת פרק 57.01.01</t>
  </si>
  <si>
    <t>57.01.01.0001</t>
  </si>
  <si>
    <t>צינורות פוליאתילן מסוג H.D.P.E קוטר 160 מ""""מ, מסוג 100-PE """"מריפלקס"""", 11-SDR דרג 16 או ש""""ע, כולל ספחים ומחברים, מונחים בקרקע בעומק עד 1.25 מ`, לרבות עבודות חפירה, עטיפת חול ומילוי חוזר</t>
  </si>
  <si>
    <t>57.01.01.0002</t>
  </si>
  <si>
    <t>צינורות פוליאתילן מסוג H.D.P.E קוטר 110 מ""""מ, מסוג 100-PE """"מריפלקס"""", 11-SDR דרג 16 או ש""""ע, כולל ספחים ומחברים, מונחים בקרקע בעומק עד 1.25 מ`, לרבות עבודות חפירה, עטיפת חול ומילוי חוזר</t>
  </si>
  <si>
    <t>57.01.01.0003</t>
  </si>
  <si>
    <t>ברז כיבוי אש (הידרנט) חיצוני בודד קוטר """"3, מותקן מושלם לפי פרט 1 בגיליון פרטים ומט""""מ.</t>
  </si>
  <si>
    <t>57.01.01.0004</t>
  </si>
  <si>
    <t>מגוף טריז צר קוטר """"4 מותקן בשוחה לפי פרט 3 בגיליון פרטים.</t>
  </si>
  <si>
    <t>57.01.01.0005</t>
  </si>
  <si>
    <t>חיבור קו מים חדש מצינור פוליאתילן קוטר 160 מ""""מ לקו קיים מצינור פלדה בקוטר """"6, לרבות עבודות חפירה לגילוי הקו הקיים, ניקוז הקו, חיבור לקו הקיים באמצעות ריתוך, מעבר קוטר/קשת/מופה לריתוך חשמלי (מצמד), כולל הסתעפות, לרבות העבודות והאביזרים הנדרשים לחיבור מושלם, והחזרת המצב לקדמותו</t>
  </si>
  <si>
    <t>57.01.01.0006</t>
  </si>
  <si>
    <t>אספקה, הובלה, חפירה ו/או חציבה והנחה של צינור פלדה בקוטר "12 עובי דופן "3/16, בכל עומק שהוא, ללא ציפוי פנימי וללא חיצוני, עבור שרוול פלדה, כולל השחלת צינור PE-100 בקטרים 160-110 מ"מ דרג 11 בתוך שרוול הפלדה, כולל נעלי סמך ואיטום קצה השרוול, לחצייה מעל קו ביוב קיים</t>
  </si>
  <si>
    <t>57.01.01.0007</t>
  </si>
  <si>
    <t>מערכת חיבורי צרכן כולל ברז כדורי, שסתום אל חוזר, מד מים, קטעי צנרת, קשתות, הסתעפויות וכל האביזרים הדרושים להתקנה מושלמת.פרט חיבור צרכן בודד.</t>
  </si>
  <si>
    <t>57.01.01.0010</t>
  </si>
  <si>
    <t>מפרט מגופים עילי לפי פרט 4 בגיליון פרטים.</t>
  </si>
  <si>
    <t>57.01.01.0011</t>
  </si>
  <si>
    <t>צילום קווי מים בקוטר """"6 ומעלה.</t>
  </si>
  <si>
    <t xml:space="preserve">סה"כ תת פרק 57.01.01 (57.01.01) </t>
  </si>
  <si>
    <t xml:space="preserve">הנחה באחוזים ל תת פרק 57.01.01 (57.01.01) </t>
  </si>
  <si>
    <t xml:space="preserve">סה"כ לאחר הנחה תת פרק 57.01.01 (57.01.01) </t>
  </si>
  <si>
    <t xml:space="preserve">סה"כ קווי מים (57.01) </t>
  </si>
  <si>
    <t xml:space="preserve">הנחה באחוזים ל קווי מים (57.01) </t>
  </si>
  <si>
    <t xml:space="preserve">סה"כ לאחר הנחה קווי מים (57.01) </t>
  </si>
  <si>
    <t>57.02</t>
  </si>
  <si>
    <t>קווי ביוב</t>
  </si>
  <si>
    <t>57.02.01</t>
  </si>
  <si>
    <t>תת פרק 57.02.01</t>
  </si>
  <si>
    <t>57.02.01.0010</t>
  </si>
  <si>
    <t>התאמת גובה תאי ביוב קוטר 125-100 ס"מ לגובה מעל 0.15 מ` ועד 1.0 מ`, לרבות חפירה מסביב לתא, ניסור חלק עליון של דפנות התא, יציקת חגורות בטון מסביב, פירוק והרכבה מחדש של התקרה והמכסה</t>
  </si>
  <si>
    <t xml:space="preserve">סה"כ תת פרק 57.02.01 (57.02.01) </t>
  </si>
  <si>
    <t xml:space="preserve">הנחה באחוזים ל תת פרק 57.02.01 (57.02.01) </t>
  </si>
  <si>
    <t xml:space="preserve">סה"כ לאחר הנחה תת פרק 57.02.01 (57.02.01) </t>
  </si>
  <si>
    <t>57.02.02</t>
  </si>
  <si>
    <t xml:space="preserve">סה"כ קווי ביוב (57.02) </t>
  </si>
  <si>
    <t xml:space="preserve">הנחה באחוזים ל קווי ביוב (57.02) </t>
  </si>
  <si>
    <t xml:space="preserve">סה"כ לאחר הנחה קווי ביוב (57.02) </t>
  </si>
  <si>
    <t xml:space="preserve">סה"כ קווי מים וביוב (57) </t>
  </si>
  <si>
    <t xml:space="preserve">הנחה באחוזים ל קווי מים וביוב (57) </t>
  </si>
  <si>
    <t xml:space="preserve">סה"כ לאחר הנחה קווי מים וביוב (57) </t>
  </si>
  <si>
    <t xml:space="preserve">סה"כ לכתב הכמויות </t>
  </si>
  <si>
    <t xml:space="preserve">הנחה באחוזים ל כתב הכמויות </t>
  </si>
  <si>
    <t xml:space="preserve">סה"כ לאחר הנחה לכתב הכמויות </t>
  </si>
  <si>
    <t>מ.ע.מ.</t>
  </si>
  <si>
    <t>סה"כ להצעה כולל מ.ע.מ.</t>
  </si>
  <si>
    <t>ריכוז תתי פרקים, פרקים ומבנים</t>
  </si>
  <si>
    <t xml:space="preserve">תת פרק 01.40.01 (01.40.01) </t>
  </si>
  <si>
    <t xml:space="preserve">עבודות פיתוח האתר (01.40) </t>
  </si>
  <si>
    <t xml:space="preserve">תת פרק 01.51.01 (01.51.01) </t>
  </si>
  <si>
    <t xml:space="preserve">תת פרק 01.51.02 (01.51.02) </t>
  </si>
  <si>
    <t xml:space="preserve">תת פרק 01.51.03 (01.51.03) </t>
  </si>
  <si>
    <t xml:space="preserve">תת פרק 01.51.01 (01.51.04) </t>
  </si>
  <si>
    <t xml:space="preserve">תת פרק 01.51.03 (01.51.06) </t>
  </si>
  <si>
    <t xml:space="preserve">עבודות סלילה (01.51) </t>
  </si>
  <si>
    <t xml:space="preserve">תת פרק 01.52.01 (01.52.01) </t>
  </si>
  <si>
    <t xml:space="preserve">תת פרק 01.52.02 (01.52.02) </t>
  </si>
  <si>
    <t xml:space="preserve">עבודות אספלט (01.52) </t>
  </si>
  <si>
    <t xml:space="preserve">מבנה 01 (01) </t>
  </si>
  <si>
    <t xml:space="preserve">תת פרק 08.01.01 (08.01.01) </t>
  </si>
  <si>
    <t xml:space="preserve">פרק 08.01 (08.01) </t>
  </si>
  <si>
    <t xml:space="preserve">מבנה 08 (08) </t>
  </si>
  <si>
    <t xml:space="preserve">תת פרק 57.01.01 (57.01.01) </t>
  </si>
  <si>
    <t xml:space="preserve">קווי מים (57.01) </t>
  </si>
  <si>
    <t xml:space="preserve">תת פרק 57.02.01 (57.02.01) </t>
  </si>
  <si>
    <t xml:space="preserve">קווי ביוב (57.02) </t>
  </si>
  <si>
    <t xml:space="preserve">קווי מים וביוב (57) </t>
  </si>
  <si>
    <t xml:space="preserve">סך הכל לכתב הכמויות כולל הנחות </t>
  </si>
  <si>
    <t xml:space="preserve">סך הכל לכתב הכמויות כולל מ.ע.מ </t>
  </si>
  <si>
    <t xml:space="preserve">שם החברה:     </t>
  </si>
  <si>
    <t xml:space="preserve">חתימה וחותמת:   </t>
  </si>
  <si>
    <t xml:space="preserve">תאריך: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</si>
</sst>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7" x14ac:knownFonts="1">
    <font>
      <sz val="10"/>
      <name val="Arial"/>
      <charset val="177"/>
      <scheme val="minor"/>
    </font>
    <font>
      <sz val="11"/>
      <color theme="1"/>
      <name val="Arial"/>
      <family val="2"/>
      <charset val="177"/>
      <scheme val="minor"/>
    </font>
    <font>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006100"/>
      <name val="Arial"/>
      <family val="2"/>
      <charset val="177"/>
      <scheme val="minor"/>
    </font>
    <font>
      <sz val="11"/>
      <color rgb="FF9C0006"/>
      <name val="Arial"/>
      <family val="2"/>
      <charset val="177"/>
      <scheme val="minor"/>
    </font>
    <font>
      <sz val="11"/>
      <color rgb="FF9C5700"/>
      <name val="Arial"/>
      <family val="2"/>
      <charset val="177"/>
      <scheme val="minor"/>
    </font>
    <font>
      <sz val="11"/>
      <color rgb="FF3F3F76"/>
      <name val="Arial"/>
      <family val="2"/>
      <charset val="177"/>
      <scheme val="minor"/>
    </font>
    <font>
      <b/>
      <sz val="11"/>
      <color rgb="FF3F3F3F"/>
      <name val="Arial"/>
      <family val="2"/>
      <charset val="177"/>
      <scheme val="minor"/>
    </font>
    <font>
      <b/>
      <sz val="11"/>
      <color rgb="FFFA7D00"/>
      <name val="Arial"/>
      <family val="2"/>
      <charset val="177"/>
      <scheme val="minor"/>
    </font>
    <font>
      <sz val="11"/>
      <color rgb="FFFA7D00"/>
      <name val="Arial"/>
      <family val="2"/>
      <charset val="177"/>
      <scheme val="minor"/>
    </font>
    <font>
      <b/>
      <sz val="11"/>
      <color theme="0"/>
      <name val="Arial"/>
      <family val="2"/>
      <charset val="177"/>
      <scheme val="minor"/>
    </font>
    <font>
      <sz val="11"/>
      <color rgb="FFFF0000"/>
      <name val="Arial"/>
      <family val="2"/>
      <charset val="177"/>
      <scheme val="minor"/>
    </font>
    <font>
      <i/>
      <sz val="11"/>
      <color rgb="FF7F7F7F"/>
      <name val="Arial"/>
      <family val="2"/>
      <charset val="177"/>
      <scheme val="minor"/>
    </font>
    <font>
      <b/>
      <sz val="11"/>
      <color theme="1"/>
      <name val="Arial"/>
      <family val="2"/>
      <charset val="177"/>
      <scheme val="minor"/>
    </font>
    <font>
      <sz val="11"/>
      <color theme="0"/>
      <name val="Arial"/>
      <family val="2"/>
      <charset val="177"/>
      <scheme val="minor"/>
    </font>
    <font>
      <sz val="10"/>
      <name val="Arial"/>
      <charset val="177"/>
      <scheme val="minor"/>
    </font>
    <font>
      <sz val="10"/>
      <color rgb="FFFFFFFF"/>
      <name val="Arial"/>
      <charset val="177"/>
      <scheme val="minor"/>
    </font>
    <font>
      <b/>
      <sz val="9"/>
      <name val="Arial"/>
      <charset val="177"/>
      <scheme val="minor"/>
    </font>
    <font>
      <sz val="9"/>
      <name val="Arial"/>
      <charset val="177"/>
      <scheme val="minor"/>
    </font>
    <font>
      <b/>
      <sz val="12"/>
      <name val="Arial"/>
      <family val="2"/>
      <scheme val="minor"/>
    </font>
    <font>
      <b/>
      <sz val="15"/>
      <name val="Arial"/>
      <charset val="177"/>
      <scheme val="minor"/>
    </font>
    <font>
      <b/>
      <sz val="10"/>
      <name val="Arial"/>
      <family val="2"/>
      <scheme val="minor"/>
    </font>
    <font>
      <b/>
      <sz val="10"/>
      <color rgb="FFFFFFFF"/>
      <name val="Arial"/>
      <family val="2"/>
      <scheme val="minor"/>
    </font>
    <font>
      <b/>
      <sz val="9"/>
      <name val="Arial"/>
      <family val="2"/>
      <scheme val="minor"/>
    </font>
    <font>
      <b/>
      <sz val="9"/>
      <color rgb="FFB8860B"/>
      <name val="Arial"/>
      <family val="2"/>
      <scheme val="minor"/>
    </font>
    <font>
      <b/>
      <sz val="9"/>
      <color rgb="FF00008B"/>
      <name val="Arial"/>
      <family val="2"/>
      <scheme val="minor"/>
    </font>
    <font>
      <b/>
      <sz val="9"/>
      <color rgb="FFDC143C"/>
      <name val="Arial"/>
      <family val="2"/>
      <scheme val="minor"/>
    </font>
    <font>
      <sz val="10"/>
      <name val="Arial"/>
      <family val="2"/>
      <scheme val="minor"/>
    </font>
    <font>
      <sz val="10"/>
      <color rgb="FFFFFFFF"/>
      <name val="Arial"/>
      <family val="2"/>
      <scheme val="minor"/>
    </font>
    <font>
      <sz val="9"/>
      <name val="Arial"/>
      <family val="2"/>
      <scheme val="minor"/>
    </font>
    <font>
      <b/>
      <sz val="10"/>
      <color rgb="FFB8860B"/>
      <name val="Arial"/>
      <charset val="177"/>
      <scheme val="minor"/>
    </font>
    <font>
      <b/>
      <sz val="10"/>
      <color rgb="FF00008B"/>
      <name val="Arial"/>
      <charset val="177"/>
      <scheme val="minor"/>
    </font>
    <font>
      <b/>
      <sz val="10"/>
      <color rgb="FFDC143C"/>
      <name val="Arial"/>
      <charset val="177"/>
      <scheme val="minor"/>
    </font>
    <font>
      <b/>
      <sz val="10"/>
      <name val="Arial"/>
      <charset val="177"/>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0C0C0"/>
        <bgColor indexed="64"/>
      </patternFill>
    </fill>
    <fill>
      <patternFill patternType="solid">
        <fgColor theme="2" tint="-0.249977111117893"/>
        <bgColor indexed="64"/>
      </patternFill>
    </fill>
    <fill>
      <patternFill patternType="solid">
        <fgColor rgb="FFFFFF00"/>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ck">
        <color rgb="FF000000"/>
      </top>
      <bottom style="thin">
        <color indexed="64"/>
      </bottom>
      <diagonal/>
    </border>
    <border>
      <left/>
      <right/>
      <top style="thick">
        <color rgb="FF000000"/>
      </top>
      <bottom style="thin">
        <color indexed="64"/>
      </bottom>
      <diagonal/>
    </border>
    <border>
      <left/>
      <right style="medium">
        <color indexed="64"/>
      </right>
      <top style="thick">
        <color rgb="FF000000"/>
      </top>
      <bottom style="thin">
        <color indexed="64"/>
      </bottom>
      <diagonal/>
    </border>
    <border>
      <left style="medium">
        <color indexed="64"/>
      </left>
      <right style="thin">
        <color indexed="64"/>
      </right>
      <top style="thick">
        <color rgb="FF000000"/>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ck">
        <color rgb="FF000000"/>
      </bottom>
      <diagonal/>
    </border>
    <border>
      <left/>
      <right/>
      <top style="thin">
        <color indexed="64"/>
      </top>
      <bottom style="thick">
        <color rgb="FF000000"/>
      </bottom>
      <diagonal/>
    </border>
    <border>
      <left/>
      <right style="medium">
        <color indexed="64"/>
      </right>
      <top style="thin">
        <color indexed="64"/>
      </top>
      <bottom style="thick">
        <color rgb="FF000000"/>
      </bottom>
      <diagonal/>
    </border>
  </borders>
  <cellStyleXfs count="44">
    <xf numFmtId="0" fontId="0" fillId="0" borderId="0"/>
    <xf numFmtId="43" fontId="18"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4">
    <xf numFmtId="0" fontId="18" fillId="0" borderId="0" xfId="0" applyFont="1"/>
    <xf numFmtId="0" fontId="18" fillId="33" borderId="0" xfId="0" applyFont="1" applyFill="1"/>
    <xf numFmtId="4" fontId="18" fillId="33" borderId="0" xfId="0" applyNumberFormat="1" applyFont="1" applyFill="1"/>
    <xf numFmtId="3" fontId="18" fillId="33" borderId="0" xfId="0" applyNumberFormat="1" applyFont="1" applyFill="1"/>
    <xf numFmtId="0" fontId="19" fillId="33" borderId="0" xfId="0" applyFont="1" applyFill="1"/>
    <xf numFmtId="0" fontId="20" fillId="33" borderId="10" xfId="0" applyFont="1" applyFill="1" applyBorder="1" applyAlignment="1">
      <alignment horizontal="right" wrapText="1"/>
    </xf>
    <xf numFmtId="0" fontId="21" fillId="33" borderId="11" xfId="0" applyFont="1" applyFill="1" applyBorder="1" applyAlignment="1">
      <alignment horizontal="right" wrapText="1"/>
    </xf>
    <xf numFmtId="0" fontId="24" fillId="33" borderId="0" xfId="0" applyFont="1" applyFill="1"/>
    <xf numFmtId="0" fontId="25" fillId="33" borderId="0" xfId="0" applyFont="1" applyFill="1"/>
    <xf numFmtId="0" fontId="26" fillId="33" borderId="10" xfId="0" applyFont="1" applyFill="1" applyBorder="1" applyAlignment="1">
      <alignment horizontal="right" wrapText="1"/>
    </xf>
    <xf numFmtId="0" fontId="26" fillId="33" borderId="11" xfId="0" applyFont="1" applyFill="1" applyBorder="1" applyAlignment="1">
      <alignment horizontal="right" wrapText="1"/>
    </xf>
    <xf numFmtId="0" fontId="30" fillId="33" borderId="0" xfId="0" applyFont="1" applyFill="1"/>
    <xf numFmtId="0" fontId="31" fillId="33" borderId="0" xfId="0" applyFont="1" applyFill="1"/>
    <xf numFmtId="0" fontId="32" fillId="33" borderId="11" xfId="0" applyFont="1" applyFill="1" applyBorder="1" applyAlignment="1">
      <alignment horizontal="right" wrapText="1"/>
    </xf>
    <xf numFmtId="3" fontId="0" fillId="33" borderId="0" xfId="0" applyNumberFormat="1" applyFill="1"/>
    <xf numFmtId="0" fontId="0" fillId="33" borderId="0" xfId="0" applyFill="1" applyAlignment="1">
      <alignment readingOrder="1"/>
    </xf>
    <xf numFmtId="0" fontId="22" fillId="33" borderId="0" xfId="0" applyFont="1" applyFill="1" applyAlignment="1">
      <alignment horizontal="left" readingOrder="2"/>
    </xf>
    <xf numFmtId="0" fontId="20" fillId="33" borderId="13" xfId="0" applyFont="1" applyFill="1" applyBorder="1" applyAlignment="1">
      <alignment horizontal="right" wrapText="1" readingOrder="2"/>
    </xf>
    <xf numFmtId="0" fontId="20" fillId="33" borderId="10" xfId="0" applyFont="1" applyFill="1" applyBorder="1" applyAlignment="1">
      <alignment horizontal="right" wrapText="1" readingOrder="2"/>
    </xf>
    <xf numFmtId="4" fontId="20" fillId="33" borderId="10" xfId="0" applyNumberFormat="1" applyFont="1" applyFill="1" applyBorder="1" applyAlignment="1">
      <alignment horizontal="right" wrapText="1" readingOrder="2"/>
    </xf>
    <xf numFmtId="3" fontId="20" fillId="33" borderId="14" xfId="0" applyNumberFormat="1" applyFont="1" applyFill="1" applyBorder="1" applyAlignment="1">
      <alignment horizontal="right" wrapText="1" readingOrder="2"/>
    </xf>
    <xf numFmtId="0" fontId="21" fillId="33" borderId="15" xfId="0" applyFont="1" applyFill="1" applyBorder="1" applyAlignment="1">
      <alignment horizontal="right" wrapText="1" readingOrder="1"/>
    </xf>
    <xf numFmtId="0" fontId="21" fillId="33" borderId="16" xfId="0" applyFont="1" applyFill="1" applyBorder="1" applyAlignment="1">
      <alignment horizontal="right" wrapText="1" readingOrder="2"/>
    </xf>
    <xf numFmtId="4" fontId="21" fillId="33" borderId="16" xfId="0" applyNumberFormat="1" applyFont="1" applyFill="1" applyBorder="1" applyAlignment="1">
      <alignment wrapText="1" readingOrder="1"/>
    </xf>
    <xf numFmtId="4" fontId="21" fillId="33" borderId="17" xfId="0" applyNumberFormat="1" applyFont="1" applyFill="1" applyBorder="1" applyAlignment="1">
      <alignment wrapText="1" readingOrder="1"/>
    </xf>
    <xf numFmtId="0" fontId="21" fillId="33" borderId="18" xfId="0" applyFont="1" applyFill="1" applyBorder="1" applyAlignment="1">
      <alignment horizontal="right" wrapText="1" readingOrder="2"/>
    </xf>
    <xf numFmtId="0" fontId="26" fillId="33" borderId="19" xfId="0" applyFont="1" applyFill="1" applyBorder="1" applyAlignment="1">
      <alignment horizontal="right" wrapText="1" readingOrder="2"/>
    </xf>
    <xf numFmtId="0" fontId="27" fillId="33" borderId="16" xfId="0" applyFont="1" applyFill="1" applyBorder="1" applyAlignment="1">
      <alignment horizontal="right" wrapText="1" readingOrder="2"/>
    </xf>
    <xf numFmtId="0" fontId="26" fillId="33" borderId="16" xfId="0" applyFont="1" applyFill="1" applyBorder="1" applyAlignment="1">
      <alignment horizontal="right" wrapText="1" readingOrder="2"/>
    </xf>
    <xf numFmtId="4" fontId="26" fillId="33" borderId="16" xfId="0" applyNumberFormat="1" applyFont="1" applyFill="1" applyBorder="1" applyAlignment="1">
      <alignment wrapText="1" readingOrder="1"/>
    </xf>
    <xf numFmtId="4" fontId="26" fillId="33" borderId="17" xfId="0" applyNumberFormat="1" applyFont="1" applyFill="1" applyBorder="1" applyAlignment="1">
      <alignment wrapText="1" readingOrder="1"/>
    </xf>
    <xf numFmtId="10" fontId="0" fillId="34" borderId="20" xfId="2" applyNumberFormat="1" applyFont="1" applyFill="1" applyBorder="1" applyAlignment="1" applyProtection="1">
      <alignment readingOrder="1"/>
    </xf>
    <xf numFmtId="0" fontId="26" fillId="33" borderId="18" xfId="0" applyFont="1" applyFill="1" applyBorder="1" applyAlignment="1">
      <alignment horizontal="right" wrapText="1" readingOrder="2"/>
    </xf>
    <xf numFmtId="0" fontId="28" fillId="33" borderId="16" xfId="0" applyFont="1" applyFill="1" applyBorder="1" applyAlignment="1">
      <alignment horizontal="right" wrapText="1" readingOrder="2"/>
    </xf>
    <xf numFmtId="0" fontId="29" fillId="33" borderId="16" xfId="0" applyFont="1" applyFill="1" applyBorder="1" applyAlignment="1">
      <alignment horizontal="right" wrapText="1" readingOrder="2"/>
    </xf>
    <xf numFmtId="10" fontId="0" fillId="33" borderId="24" xfId="2" applyNumberFormat="1" applyFont="1" applyFill="1" applyBorder="1" applyAlignment="1" applyProtection="1">
      <alignment readingOrder="1"/>
    </xf>
    <xf numFmtId="0" fontId="0" fillId="33" borderId="0" xfId="0" applyFill="1" applyAlignment="1">
      <alignment wrapText="1"/>
    </xf>
    <xf numFmtId="0" fontId="24" fillId="33" borderId="0" xfId="0" applyFont="1" applyFill="1" applyAlignment="1">
      <alignment wrapText="1" readingOrder="2"/>
    </xf>
    <xf numFmtId="4" fontId="0" fillId="33" borderId="0" xfId="0" applyNumberFormat="1" applyFill="1" applyAlignment="1">
      <alignment wrapText="1"/>
    </xf>
    <xf numFmtId="4" fontId="26" fillId="33" borderId="28" xfId="0" applyNumberFormat="1" applyFont="1" applyFill="1" applyBorder="1" applyAlignment="1">
      <alignment wrapText="1" readingOrder="1"/>
    </xf>
    <xf numFmtId="4" fontId="26" fillId="33" borderId="32" xfId="0" applyNumberFormat="1" applyFont="1" applyFill="1" applyBorder="1" applyAlignment="1">
      <alignment wrapText="1" readingOrder="1"/>
    </xf>
    <xf numFmtId="0" fontId="0" fillId="33" borderId="0" xfId="0" applyFill="1"/>
    <xf numFmtId="4" fontId="0" fillId="33" borderId="0" xfId="0" applyNumberFormat="1" applyFill="1"/>
    <xf numFmtId="0" fontId="0" fillId="33" borderId="0" xfId="0" applyFill="1" applyAlignment="1">
      <alignment horizontal="left" readingOrder="2"/>
    </xf>
    <xf numFmtId="0" fontId="35" fillId="33" borderId="36" xfId="0" applyFont="1" applyFill="1" applyBorder="1" applyAlignment="1">
      <alignment horizontal="right" readingOrder="2"/>
    </xf>
    <xf numFmtId="0" fontId="35" fillId="33" borderId="37" xfId="0" applyFont="1" applyFill="1" applyBorder="1" applyAlignment="1">
      <alignment horizontal="right" readingOrder="2"/>
    </xf>
    <xf numFmtId="0" fontId="35" fillId="33" borderId="38" xfId="0" applyFont="1" applyFill="1" applyBorder="1" applyAlignment="1">
      <alignment horizontal="right" readingOrder="2"/>
    </xf>
    <xf numFmtId="0" fontId="36" fillId="33" borderId="29" xfId="0" applyFont="1" applyFill="1" applyBorder="1" applyAlignment="1">
      <alignment horizontal="right" readingOrder="2"/>
    </xf>
    <xf numFmtId="0" fontId="36" fillId="33" borderId="30" xfId="0" applyFont="1" applyFill="1" applyBorder="1" applyAlignment="1">
      <alignment horizontal="right" readingOrder="2"/>
    </xf>
    <xf numFmtId="0" fontId="36" fillId="33" borderId="31" xfId="0" applyFont="1" applyFill="1" applyBorder="1" applyAlignment="1">
      <alignment horizontal="right" readingOrder="2"/>
    </xf>
    <xf numFmtId="0" fontId="36" fillId="33" borderId="25" xfId="0" applyFont="1" applyFill="1" applyBorder="1" applyAlignment="1">
      <alignment horizontal="right" readingOrder="2"/>
    </xf>
    <xf numFmtId="0" fontId="36" fillId="33" borderId="26" xfId="0" applyFont="1" applyFill="1" applyBorder="1" applyAlignment="1">
      <alignment horizontal="right" readingOrder="2"/>
    </xf>
    <xf numFmtId="0" fontId="36" fillId="33" borderId="27" xfId="0" applyFont="1" applyFill="1" applyBorder="1" applyAlignment="1">
      <alignment horizontal="right" readingOrder="2"/>
    </xf>
    <xf numFmtId="0" fontId="0" fillId="34" borderId="12" xfId="0" applyFill="1" applyBorder="1" applyAlignment="1" applyProtection="1">
      <alignment horizontal="right" readingOrder="2"/>
      <protection locked="0"/>
    </xf>
    <xf numFmtId="0" fontId="0" fillId="35" borderId="12" xfId="0" applyFill="1" applyBorder="1" applyAlignment="1" applyProtection="1">
      <alignment horizontal="right" readingOrder="1"/>
      <protection locked="0"/>
    </xf>
    <xf numFmtId="14" fontId="0" fillId="34" borderId="12" xfId="0" applyNumberFormat="1" applyFill="1" applyBorder="1" applyAlignment="1" applyProtection="1">
      <alignment horizontal="right" readingOrder="1"/>
      <protection locked="0"/>
    </xf>
    <xf numFmtId="0" fontId="34" fillId="33" borderId="25" xfId="0" applyFont="1" applyFill="1" applyBorder="1" applyAlignment="1">
      <alignment horizontal="right" readingOrder="2"/>
    </xf>
    <xf numFmtId="0" fontId="34" fillId="33" borderId="26" xfId="0" applyFont="1" applyFill="1" applyBorder="1" applyAlignment="1">
      <alignment horizontal="right" readingOrder="2"/>
    </xf>
    <xf numFmtId="0" fontId="34" fillId="33" borderId="27" xfId="0" applyFont="1" applyFill="1" applyBorder="1" applyAlignment="1">
      <alignment horizontal="right" readingOrder="2"/>
    </xf>
    <xf numFmtId="0" fontId="35" fillId="33" borderId="25" xfId="0" applyFont="1" applyFill="1" applyBorder="1" applyAlignment="1">
      <alignment horizontal="right" readingOrder="2"/>
    </xf>
    <xf numFmtId="0" fontId="35" fillId="33" borderId="26" xfId="0" applyFont="1" applyFill="1" applyBorder="1" applyAlignment="1">
      <alignment horizontal="right" readingOrder="2"/>
    </xf>
    <xf numFmtId="0" fontId="35" fillId="33" borderId="27" xfId="0" applyFont="1" applyFill="1" applyBorder="1" applyAlignment="1">
      <alignment horizontal="right" readingOrder="2"/>
    </xf>
    <xf numFmtId="0" fontId="33" fillId="33" borderId="25" xfId="0" applyFont="1" applyFill="1" applyBorder="1" applyAlignment="1">
      <alignment horizontal="right" readingOrder="2"/>
    </xf>
    <xf numFmtId="0" fontId="33" fillId="33" borderId="26" xfId="0" applyFont="1" applyFill="1" applyBorder="1" applyAlignment="1">
      <alignment horizontal="right" readingOrder="2"/>
    </xf>
    <xf numFmtId="0" fontId="33" fillId="33" borderId="27" xfId="0" applyFont="1" applyFill="1" applyBorder="1" applyAlignment="1">
      <alignment horizontal="right" readingOrder="2"/>
    </xf>
    <xf numFmtId="0" fontId="22" fillId="34" borderId="12" xfId="0" applyFont="1" applyFill="1" applyBorder="1" applyAlignment="1" applyProtection="1">
      <alignment horizontal="right" readingOrder="2"/>
      <protection locked="0"/>
    </xf>
    <xf numFmtId="0" fontId="23" fillId="33" borderId="12" xfId="0" applyFont="1" applyFill="1" applyBorder="1" applyAlignment="1">
      <alignment horizontal="center" wrapText="1" readingOrder="2"/>
    </xf>
    <xf numFmtId="0" fontId="24" fillId="33" borderId="21" xfId="0" applyFont="1" applyFill="1" applyBorder="1" applyAlignment="1">
      <alignment horizontal="center" readingOrder="2"/>
    </xf>
    <xf numFmtId="0" fontId="24" fillId="33" borderId="22" xfId="0" applyFont="1" applyFill="1" applyBorder="1" applyAlignment="1">
      <alignment horizontal="center" readingOrder="2"/>
    </xf>
    <xf numFmtId="0" fontId="24" fillId="33" borderId="23" xfId="0" applyFont="1" applyFill="1" applyBorder="1" applyAlignment="1">
      <alignment horizontal="center" readingOrder="2"/>
    </xf>
    <xf numFmtId="0" fontId="0" fillId="33" borderId="33" xfId="0" applyFill="1" applyBorder="1" applyAlignment="1">
      <alignment horizontal="right" readingOrder="2"/>
    </xf>
    <xf numFmtId="0" fontId="0" fillId="33" borderId="34" xfId="0" applyFill="1" applyBorder="1" applyAlignment="1">
      <alignment horizontal="right" readingOrder="2"/>
    </xf>
    <xf numFmtId="0" fontId="0" fillId="33" borderId="35" xfId="0" applyFill="1" applyBorder="1" applyAlignment="1">
      <alignment horizontal="right" readingOrder="2"/>
    </xf>
    <xf numFmtId="10" fontId="0" fillId="36" borderId="20" xfId="2" applyNumberFormat="1" applyFont="1" applyFill="1" applyBorder="1" applyAlignment="1" applyProtection="1">
      <alignment readingOrder="1"/>
      <protection locked="0"/>
    </xf>
  </cellXfs>
  <cellStyles count="44">
    <cellStyle name="20% - הדגשה1" xfId="21" builtinId="30" customBuiltin="1"/>
    <cellStyle name="20% - הדגשה2" xfId="25" builtinId="34" customBuiltin="1"/>
    <cellStyle name="20% - הדגשה3" xfId="29" builtinId="38" customBuiltin="1"/>
    <cellStyle name="20% - הדגשה4" xfId="33" builtinId="42" customBuiltin="1"/>
    <cellStyle name="20% - הדגשה5" xfId="37" builtinId="46" customBuiltin="1"/>
    <cellStyle name="20% - הדגשה6" xfId="41" builtinId="50" customBuiltin="1"/>
    <cellStyle name="40% - הדגשה1" xfId="22" builtinId="31" customBuiltin="1"/>
    <cellStyle name="40% - הדגשה2" xfId="26" builtinId="35" customBuiltin="1"/>
    <cellStyle name="40% - הדגשה3" xfId="30" builtinId="39" customBuiltin="1"/>
    <cellStyle name="40% - הדגשה4" xfId="34" builtinId="43" customBuiltin="1"/>
    <cellStyle name="40% - הדגשה5" xfId="38" builtinId="47" customBuiltin="1"/>
    <cellStyle name="40% - הדגשה6" xfId="42" builtinId="51" customBuiltin="1"/>
    <cellStyle name="60% - הדגשה1" xfId="23" builtinId="32" customBuiltin="1"/>
    <cellStyle name="60% - הדגשה2" xfId="27" builtinId="36" customBuiltin="1"/>
    <cellStyle name="60% - הדגשה3" xfId="31" builtinId="40" customBuiltin="1"/>
    <cellStyle name="60% - הדגשה4" xfId="35" builtinId="44" customBuiltin="1"/>
    <cellStyle name="60% - הדגשה5" xfId="39" builtinId="48" customBuiltin="1"/>
    <cellStyle name="60% - הדגשה6" xfId="43" builtinId="52" customBuiltin="1"/>
    <cellStyle name="Comma" xfId="1" builtinId="3" customBuiltin="1"/>
    <cellStyle name="Normal" xfId="0" builtinId="0"/>
    <cellStyle name="Percent" xfId="2" builtinId="5" customBuiltin="1"/>
    <cellStyle name="הדגשה1" xfId="20" builtinId="29" customBuiltin="1"/>
    <cellStyle name="הדגשה2" xfId="24" builtinId="33" customBuiltin="1"/>
    <cellStyle name="הדגשה3" xfId="28" builtinId="37" customBuiltin="1"/>
    <cellStyle name="הדגשה4" xfId="32" builtinId="41" customBuiltin="1"/>
    <cellStyle name="הדגשה5" xfId="36" builtinId="45" customBuiltin="1"/>
    <cellStyle name="הדגשה6" xfId="40" builtinId="49" customBuiltin="1"/>
    <cellStyle name="הערה" xfId="17" builtinId="10" customBuiltin="1"/>
    <cellStyle name="חישוב" xfId="13" builtinId="22" customBuiltin="1"/>
    <cellStyle name="טוב" xfId="8" builtinId="26" customBuiltin="1"/>
    <cellStyle name="טקסט אזהרה" xfId="16" builtinId="11" customBuiltin="1"/>
    <cellStyle name="טקסט הסברי" xfId="18" builtinId="53" customBuiltin="1"/>
    <cellStyle name="כותרת" xfId="3" builtinId="15" customBuiltin="1"/>
    <cellStyle name="כותרת 1" xfId="4" builtinId="16" customBuiltin="1"/>
    <cellStyle name="כותרת 2" xfId="5" builtinId="17" customBuiltin="1"/>
    <cellStyle name="כותרת 3" xfId="6" builtinId="18" customBuiltin="1"/>
    <cellStyle name="כותרת 4" xfId="7" builtinId="19" customBuiltin="1"/>
    <cellStyle name="ניטראלי" xfId="10" builtinId="28" customBuiltin="1"/>
    <cellStyle name="סה&quot;כ" xfId="19" builtinId="25" customBuiltin="1"/>
    <cellStyle name="פלט" xfId="12" builtinId="21" customBuiltin="1"/>
    <cellStyle name="קלט" xfId="11" builtinId="20" customBuiltin="1"/>
    <cellStyle name="רע" xfId="9" builtinId="27" customBuiltin="1"/>
    <cellStyle name="תא מסומן" xfId="15" builtinId="23" customBuiltin="1"/>
    <cellStyle name="תא מקושר" xfId="14" builtinId="2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38"/>
  <sheetViews>
    <sheetView showGridLines="0" showZeros="0" rightToLeft="1" tabSelected="1" topLeftCell="A179" workbookViewId="0">
      <selection activeCell="E204" sqref="E204"/>
    </sheetView>
  </sheetViews>
  <sheetFormatPr defaultRowHeight="13.5" thickBottom="1" x14ac:dyDescent="0.25"/>
  <cols>
    <col min="1" max="1" width="18.85546875" style="1" customWidth="1"/>
    <col min="2" max="2" width="76.5703125" style="1" customWidth="1"/>
    <col min="3" max="3" width="8" style="1" customWidth="1"/>
    <col min="4" max="4" width="16.5703125" style="2" customWidth="1"/>
    <col min="5" max="5" width="17.85546875" style="2" customWidth="1"/>
    <col min="6" max="6" width="18.42578125" style="3" customWidth="1"/>
    <col min="7" max="8" width="18.42578125" style="4" customWidth="1"/>
    <col min="9" max="29" width="0" style="4" hidden="1" customWidth="1"/>
    <col min="30" max="256" width="10.28515625" style="1"/>
    <col min="257" max="257" width="57.85546875" style="5" customWidth="1"/>
    <col min="258" max="258" width="57.85546875" style="6" customWidth="1"/>
    <col min="259" max="259" width="57.85546875" style="1" customWidth="1"/>
    <col min="260" max="16384" width="9.140625" style="1"/>
  </cols>
  <sheetData>
    <row r="1" spans="1:6" ht="17.25" customHeight="1" thickBot="1" x14ac:dyDescent="0.3">
      <c r="A1" s="15"/>
      <c r="B1" s="16" t="s">
        <v>0</v>
      </c>
      <c r="C1" s="65"/>
      <c r="D1" s="65"/>
      <c r="E1" s="65"/>
      <c r="F1" s="65"/>
    </row>
    <row r="2" spans="1:6" ht="20.25" thickBot="1" x14ac:dyDescent="0.35">
      <c r="A2" s="66" t="s">
        <v>1</v>
      </c>
      <c r="B2" s="66"/>
      <c r="C2" s="66"/>
      <c r="D2" s="66"/>
      <c r="E2" s="66"/>
      <c r="F2" s="66"/>
    </row>
    <row r="3" spans="1:6" thickBot="1" x14ac:dyDescent="0.25">
      <c r="A3" s="17" t="s">
        <v>2</v>
      </c>
      <c r="B3" s="18" t="s">
        <v>3</v>
      </c>
      <c r="C3" s="18" t="s">
        <v>4</v>
      </c>
      <c r="D3" s="19" t="s">
        <v>5</v>
      </c>
      <c r="E3" s="19" t="s">
        <v>6</v>
      </c>
      <c r="F3" s="20" t="s">
        <v>7</v>
      </c>
    </row>
    <row r="4" spans="1:6" thickBot="1" x14ac:dyDescent="0.25">
      <c r="A4" s="21"/>
      <c r="B4" s="22" t="s">
        <v>8</v>
      </c>
      <c r="C4" s="22"/>
      <c r="D4" s="23"/>
      <c r="E4" s="23"/>
      <c r="F4" s="24"/>
    </row>
    <row r="5" spans="1:6" thickBot="1" x14ac:dyDescent="0.25">
      <c r="A5" s="21" t="s">
        <v>9</v>
      </c>
      <c r="B5" s="22" t="s">
        <v>10</v>
      </c>
      <c r="C5" s="22"/>
      <c r="D5" s="23"/>
      <c r="E5" s="23"/>
      <c r="F5" s="24"/>
    </row>
    <row r="6" spans="1:6" thickBot="1" x14ac:dyDescent="0.25">
      <c r="A6" s="21" t="s">
        <v>11</v>
      </c>
      <c r="B6" s="22" t="s">
        <v>12</v>
      </c>
      <c r="C6" s="22"/>
      <c r="D6" s="23"/>
      <c r="E6" s="23"/>
      <c r="F6" s="24"/>
    </row>
    <row r="7" spans="1:6" thickBot="1" x14ac:dyDescent="0.25">
      <c r="A7" s="21" t="s">
        <v>13</v>
      </c>
      <c r="B7" s="22" t="s">
        <v>14</v>
      </c>
      <c r="C7" s="22"/>
      <c r="D7" s="23"/>
      <c r="E7" s="23"/>
      <c r="F7" s="24"/>
    </row>
    <row r="8" spans="1:6" ht="72.75" thickBot="1" x14ac:dyDescent="0.25">
      <c r="A8" s="25" t="s">
        <v>15</v>
      </c>
      <c r="B8" s="22" t="s">
        <v>16</v>
      </c>
      <c r="C8" s="22"/>
      <c r="D8" s="23"/>
      <c r="E8" s="23"/>
      <c r="F8" s="24"/>
    </row>
    <row r="9" spans="1:6" thickBot="1" x14ac:dyDescent="0.25">
      <c r="A9" s="21" t="s">
        <v>17</v>
      </c>
      <c r="B9" s="22" t="s">
        <v>18</v>
      </c>
      <c r="C9" s="22"/>
      <c r="D9" s="23"/>
      <c r="E9" s="23"/>
      <c r="F9" s="24"/>
    </row>
    <row r="10" spans="1:6" thickBot="1" x14ac:dyDescent="0.25">
      <c r="A10" s="21" t="s">
        <v>19</v>
      </c>
      <c r="B10" s="22" t="s">
        <v>20</v>
      </c>
      <c r="C10" s="22"/>
      <c r="D10" s="23"/>
      <c r="E10" s="23"/>
      <c r="F10" s="24"/>
    </row>
    <row r="11" spans="1:6" thickBot="1" x14ac:dyDescent="0.25">
      <c r="A11" s="21" t="s">
        <v>21</v>
      </c>
      <c r="B11" s="22" t="s">
        <v>22</v>
      </c>
      <c r="C11" s="22"/>
      <c r="D11" s="23"/>
      <c r="E11" s="23"/>
      <c r="F11" s="24"/>
    </row>
    <row r="12" spans="1:6" thickBot="1" x14ac:dyDescent="0.25">
      <c r="A12" s="25" t="s">
        <v>23</v>
      </c>
      <c r="B12" s="22" t="s">
        <v>24</v>
      </c>
      <c r="C12" s="22" t="s">
        <v>25</v>
      </c>
      <c r="D12" s="23">
        <v>810</v>
      </c>
      <c r="E12" s="23">
        <v>105</v>
      </c>
      <c r="F12" s="24">
        <f>E12*D12</f>
        <v>85050</v>
      </c>
    </row>
    <row r="13" spans="1:6" thickBot="1" x14ac:dyDescent="0.25">
      <c r="A13" s="25" t="s">
        <v>26</v>
      </c>
      <c r="B13" s="22" t="s">
        <v>27</v>
      </c>
      <c r="C13" s="22" t="s">
        <v>28</v>
      </c>
      <c r="D13" s="23">
        <v>50</v>
      </c>
      <c r="E13" s="23">
        <v>125</v>
      </c>
      <c r="F13" s="24">
        <f>E13*D13</f>
        <v>6250</v>
      </c>
    </row>
    <row r="14" spans="1:6" ht="24.75" thickBot="1" x14ac:dyDescent="0.25">
      <c r="A14" s="25" t="s">
        <v>29</v>
      </c>
      <c r="B14" s="22" t="s">
        <v>30</v>
      </c>
      <c r="C14" s="22" t="s">
        <v>28</v>
      </c>
      <c r="D14" s="23">
        <v>600</v>
      </c>
      <c r="E14" s="23">
        <v>70</v>
      </c>
      <c r="F14" s="24">
        <f>E14*D14</f>
        <v>42000</v>
      </c>
    </row>
    <row r="15" spans="1:6" thickBot="1" x14ac:dyDescent="0.25">
      <c r="A15" s="25" t="s">
        <v>31</v>
      </c>
      <c r="B15" s="22" t="s">
        <v>32</v>
      </c>
      <c r="C15" s="22" t="s">
        <v>28</v>
      </c>
      <c r="D15" s="23">
        <v>25</v>
      </c>
      <c r="E15" s="23">
        <v>80</v>
      </c>
      <c r="F15" s="24">
        <f>E15*D15</f>
        <v>2000</v>
      </c>
    </row>
    <row r="16" spans="1:6" thickBot="1" x14ac:dyDescent="0.25">
      <c r="A16" s="25" t="s">
        <v>33</v>
      </c>
      <c r="B16" s="22" t="s">
        <v>34</v>
      </c>
      <c r="C16" s="22" t="s">
        <v>28</v>
      </c>
      <c r="D16" s="23">
        <v>440</v>
      </c>
      <c r="E16" s="23">
        <v>50</v>
      </c>
      <c r="F16" s="24">
        <f>E16*D16</f>
        <v>22000</v>
      </c>
    </row>
    <row r="17" spans="1:258" s="7" customFormat="1" thickBot="1" x14ac:dyDescent="0.25">
      <c r="A17" s="26"/>
      <c r="B17" s="27" t="s">
        <v>35</v>
      </c>
      <c r="C17" s="28"/>
      <c r="D17" s="29"/>
      <c r="E17" s="29"/>
      <c r="F17" s="30">
        <f>SUM(F12:F16)</f>
        <v>157300</v>
      </c>
      <c r="G17" s="8"/>
      <c r="H17" s="8"/>
      <c r="I17" s="8"/>
      <c r="J17" s="8"/>
      <c r="K17" s="8"/>
      <c r="L17" s="8"/>
      <c r="M17" s="8"/>
      <c r="N17" s="8"/>
      <c r="O17" s="8"/>
      <c r="P17" s="8"/>
      <c r="Q17" s="8"/>
      <c r="R17" s="8"/>
      <c r="S17" s="8"/>
      <c r="T17" s="8"/>
      <c r="U17" s="8"/>
      <c r="V17" s="8"/>
      <c r="W17" s="8"/>
      <c r="X17" s="8"/>
      <c r="Y17" s="8"/>
      <c r="Z17" s="8"/>
      <c r="AA17" s="8"/>
      <c r="AB17" s="8"/>
      <c r="AC17" s="8"/>
      <c r="IW17" s="9"/>
      <c r="IX17" s="10"/>
    </row>
    <row r="18" spans="1:258" s="7" customFormat="1" thickBot="1" x14ac:dyDescent="0.25">
      <c r="A18" s="26"/>
      <c r="B18" s="27" t="s">
        <v>36</v>
      </c>
      <c r="C18" s="28"/>
      <c r="D18" s="29"/>
      <c r="E18" s="31">
        <v>0</v>
      </c>
      <c r="F18" s="30">
        <f>(F17*E18)</f>
        <v>0</v>
      </c>
      <c r="G18" s="8"/>
      <c r="H18" s="8"/>
      <c r="I18" s="8"/>
      <c r="J18" s="8"/>
      <c r="K18" s="8"/>
      <c r="L18" s="8"/>
      <c r="M18" s="8"/>
      <c r="N18" s="8"/>
      <c r="O18" s="8"/>
      <c r="P18" s="8"/>
      <c r="Q18" s="8"/>
      <c r="R18" s="8"/>
      <c r="S18" s="8"/>
      <c r="T18" s="8"/>
      <c r="U18" s="8"/>
      <c r="V18" s="8"/>
      <c r="W18" s="8"/>
      <c r="X18" s="8"/>
      <c r="Y18" s="8"/>
      <c r="Z18" s="8"/>
      <c r="AA18" s="8"/>
      <c r="AB18" s="8"/>
      <c r="AC18" s="8"/>
      <c r="IW18" s="9"/>
      <c r="IX18" s="10"/>
    </row>
    <row r="19" spans="1:258" s="7" customFormat="1" thickBot="1" x14ac:dyDescent="0.25">
      <c r="A19" s="32"/>
      <c r="B19" s="27" t="s">
        <v>37</v>
      </c>
      <c r="C19" s="28"/>
      <c r="D19" s="29"/>
      <c r="E19" s="29"/>
      <c r="F19" s="30">
        <f>(F17-F18)</f>
        <v>157300</v>
      </c>
      <c r="G19" s="8"/>
      <c r="H19" s="8"/>
      <c r="I19" s="8"/>
      <c r="J19" s="8"/>
      <c r="K19" s="8"/>
      <c r="L19" s="8"/>
      <c r="M19" s="8"/>
      <c r="N19" s="8"/>
      <c r="O19" s="8"/>
      <c r="P19" s="8"/>
      <c r="Q19" s="8"/>
      <c r="R19" s="8"/>
      <c r="S19" s="8"/>
      <c r="T19" s="8"/>
      <c r="U19" s="8"/>
      <c r="V19" s="8"/>
      <c r="W19" s="8"/>
      <c r="X19" s="8"/>
      <c r="Y19" s="8"/>
      <c r="Z19" s="8"/>
      <c r="AA19" s="8"/>
      <c r="AB19" s="8"/>
      <c r="AC19" s="8"/>
      <c r="IW19" s="9"/>
      <c r="IX19" s="10"/>
    </row>
    <row r="20" spans="1:258" thickBot="1" x14ac:dyDescent="0.25">
      <c r="A20" s="21" t="s">
        <v>38</v>
      </c>
      <c r="B20" s="22" t="s">
        <v>22</v>
      </c>
      <c r="C20" s="22"/>
      <c r="D20" s="23"/>
      <c r="E20" s="23"/>
      <c r="F20" s="24"/>
    </row>
    <row r="21" spans="1:258" s="7" customFormat="1" thickBot="1" x14ac:dyDescent="0.25">
      <c r="A21" s="26"/>
      <c r="B21" s="33" t="s">
        <v>39</v>
      </c>
      <c r="C21" s="28"/>
      <c r="D21" s="29"/>
      <c r="E21" s="29"/>
      <c r="F21" s="30">
        <f>SUM(F19)</f>
        <v>157300</v>
      </c>
      <c r="G21" s="8"/>
      <c r="H21" s="8"/>
      <c r="I21" s="8"/>
      <c r="J21" s="8"/>
      <c r="K21" s="8"/>
      <c r="L21" s="8"/>
      <c r="M21" s="8"/>
      <c r="N21" s="8"/>
      <c r="O21" s="8"/>
      <c r="P21" s="8"/>
      <c r="Q21" s="8"/>
      <c r="R21" s="8"/>
      <c r="S21" s="8"/>
      <c r="T21" s="8"/>
      <c r="U21" s="8"/>
      <c r="V21" s="8"/>
      <c r="W21" s="8"/>
      <c r="X21" s="8"/>
      <c r="Y21" s="8"/>
      <c r="Z21" s="8"/>
      <c r="AA21" s="8"/>
      <c r="AB21" s="8"/>
      <c r="AC21" s="8"/>
      <c r="IW21" s="9"/>
      <c r="IX21" s="10"/>
    </row>
    <row r="22" spans="1:258" s="7" customFormat="1" thickBot="1" x14ac:dyDescent="0.25">
      <c r="A22" s="26"/>
      <c r="B22" s="33" t="s">
        <v>40</v>
      </c>
      <c r="C22" s="28"/>
      <c r="D22" s="29"/>
      <c r="E22" s="31">
        <v>0</v>
      </c>
      <c r="F22" s="30">
        <f>(F21*E22)</f>
        <v>0</v>
      </c>
      <c r="G22" s="8"/>
      <c r="H22" s="8"/>
      <c r="I22" s="8"/>
      <c r="J22" s="8"/>
      <c r="K22" s="8"/>
      <c r="L22" s="8"/>
      <c r="M22" s="8"/>
      <c r="N22" s="8"/>
      <c r="O22" s="8"/>
      <c r="P22" s="8"/>
      <c r="Q22" s="8"/>
      <c r="R22" s="8"/>
      <c r="S22" s="8"/>
      <c r="T22" s="8"/>
      <c r="U22" s="8"/>
      <c r="V22" s="8"/>
      <c r="W22" s="8"/>
      <c r="X22" s="8"/>
      <c r="Y22" s="8"/>
      <c r="Z22" s="8"/>
      <c r="AA22" s="8"/>
      <c r="AB22" s="8"/>
      <c r="AC22" s="8"/>
      <c r="IW22" s="9"/>
      <c r="IX22" s="10"/>
    </row>
    <row r="23" spans="1:258" s="7" customFormat="1" thickBot="1" x14ac:dyDescent="0.25">
      <c r="A23" s="32"/>
      <c r="B23" s="33" t="s">
        <v>41</v>
      </c>
      <c r="C23" s="28"/>
      <c r="D23" s="29"/>
      <c r="E23" s="29"/>
      <c r="F23" s="30">
        <f>(F21-F22)</f>
        <v>157300</v>
      </c>
      <c r="G23" s="8"/>
      <c r="H23" s="8"/>
      <c r="I23" s="8"/>
      <c r="J23" s="8"/>
      <c r="K23" s="8"/>
      <c r="L23" s="8"/>
      <c r="M23" s="8"/>
      <c r="N23" s="8"/>
      <c r="O23" s="8"/>
      <c r="P23" s="8"/>
      <c r="Q23" s="8"/>
      <c r="R23" s="8"/>
      <c r="S23" s="8"/>
      <c r="T23" s="8"/>
      <c r="U23" s="8"/>
      <c r="V23" s="8"/>
      <c r="W23" s="8"/>
      <c r="X23" s="8"/>
      <c r="Y23" s="8"/>
      <c r="Z23" s="8"/>
      <c r="AA23" s="8"/>
      <c r="AB23" s="8"/>
      <c r="AC23" s="8"/>
      <c r="IW23" s="9"/>
      <c r="IX23" s="10"/>
    </row>
    <row r="24" spans="1:258" thickBot="1" x14ac:dyDescent="0.25">
      <c r="A24" s="21" t="s">
        <v>42</v>
      </c>
      <c r="B24" s="22" t="s">
        <v>43</v>
      </c>
      <c r="C24" s="22"/>
      <c r="D24" s="23"/>
      <c r="E24" s="23"/>
      <c r="F24" s="24"/>
    </row>
    <row r="25" spans="1:258" thickBot="1" x14ac:dyDescent="0.25">
      <c r="A25" s="21" t="s">
        <v>44</v>
      </c>
      <c r="B25" s="22" t="s">
        <v>45</v>
      </c>
      <c r="C25" s="22"/>
      <c r="D25" s="23"/>
      <c r="E25" s="23"/>
      <c r="F25" s="24"/>
    </row>
    <row r="26" spans="1:258" thickBot="1" x14ac:dyDescent="0.25">
      <c r="A26" s="25" t="s">
        <v>46</v>
      </c>
      <c r="B26" s="22" t="s">
        <v>47</v>
      </c>
      <c r="C26" s="22" t="s">
        <v>25</v>
      </c>
      <c r="D26" s="23">
        <v>50</v>
      </c>
      <c r="E26" s="23">
        <v>125</v>
      </c>
      <c r="F26" s="24">
        <f t="shared" ref="F26:F38" si="0">E26*D26</f>
        <v>6250</v>
      </c>
    </row>
    <row r="27" spans="1:258" ht="24.75" thickBot="1" x14ac:dyDescent="0.25">
      <c r="A27" s="25" t="s">
        <v>48</v>
      </c>
      <c r="B27" s="22" t="s">
        <v>49</v>
      </c>
      <c r="C27" s="22" t="s">
        <v>25</v>
      </c>
      <c r="D27" s="23">
        <v>1125</v>
      </c>
      <c r="E27" s="23">
        <v>10</v>
      </c>
      <c r="F27" s="24">
        <f t="shared" si="0"/>
        <v>11250</v>
      </c>
    </row>
    <row r="28" spans="1:258" thickBot="1" x14ac:dyDescent="0.25">
      <c r="A28" s="25" t="s">
        <v>50</v>
      </c>
      <c r="B28" s="22" t="s">
        <v>51</v>
      </c>
      <c r="C28" s="22" t="s">
        <v>28</v>
      </c>
      <c r="D28" s="23">
        <v>20</v>
      </c>
      <c r="E28" s="23">
        <v>12</v>
      </c>
      <c r="F28" s="24">
        <f t="shared" si="0"/>
        <v>240</v>
      </c>
    </row>
    <row r="29" spans="1:258" thickBot="1" x14ac:dyDescent="0.25">
      <c r="A29" s="25" t="s">
        <v>52</v>
      </c>
      <c r="B29" s="22" t="s">
        <v>53</v>
      </c>
      <c r="C29" s="22" t="s">
        <v>25</v>
      </c>
      <c r="D29" s="23">
        <v>25</v>
      </c>
      <c r="E29" s="23">
        <v>15</v>
      </c>
      <c r="F29" s="24">
        <f t="shared" si="0"/>
        <v>375</v>
      </c>
    </row>
    <row r="30" spans="1:258" ht="24.75" thickBot="1" x14ac:dyDescent="0.25">
      <c r="A30" s="25" t="s">
        <v>54</v>
      </c>
      <c r="B30" s="22" t="s">
        <v>55</v>
      </c>
      <c r="C30" s="22" t="s">
        <v>25</v>
      </c>
      <c r="D30" s="23">
        <v>5</v>
      </c>
      <c r="E30" s="23">
        <v>60</v>
      </c>
      <c r="F30" s="24">
        <f t="shared" si="0"/>
        <v>300</v>
      </c>
    </row>
    <row r="31" spans="1:258" ht="24.75" thickBot="1" x14ac:dyDescent="0.25">
      <c r="A31" s="25" t="s">
        <v>56</v>
      </c>
      <c r="B31" s="22" t="s">
        <v>57</v>
      </c>
      <c r="C31" s="22" t="s">
        <v>25</v>
      </c>
      <c r="D31" s="23">
        <v>5</v>
      </c>
      <c r="E31" s="23">
        <v>470</v>
      </c>
      <c r="F31" s="24">
        <f t="shared" si="0"/>
        <v>2350</v>
      </c>
    </row>
    <row r="32" spans="1:258" ht="24.75" thickBot="1" x14ac:dyDescent="0.25">
      <c r="A32" s="25" t="s">
        <v>58</v>
      </c>
      <c r="B32" s="22" t="s">
        <v>59</v>
      </c>
      <c r="C32" s="22" t="s">
        <v>25</v>
      </c>
      <c r="D32" s="23">
        <v>5</v>
      </c>
      <c r="E32" s="23">
        <v>980</v>
      </c>
      <c r="F32" s="24">
        <f t="shared" si="0"/>
        <v>4900</v>
      </c>
    </row>
    <row r="33" spans="1:258" thickBot="1" x14ac:dyDescent="0.25">
      <c r="A33" s="25" t="s">
        <v>60</v>
      </c>
      <c r="B33" s="22" t="s">
        <v>61</v>
      </c>
      <c r="C33" s="22" t="s">
        <v>25</v>
      </c>
      <c r="D33" s="23">
        <v>5</v>
      </c>
      <c r="E33" s="23">
        <v>400</v>
      </c>
      <c r="F33" s="24">
        <f t="shared" si="0"/>
        <v>2000</v>
      </c>
    </row>
    <row r="34" spans="1:258" thickBot="1" x14ac:dyDescent="0.25">
      <c r="A34" s="25" t="s">
        <v>62</v>
      </c>
      <c r="B34" s="22" t="s">
        <v>63</v>
      </c>
      <c r="C34" s="22" t="s">
        <v>28</v>
      </c>
      <c r="D34" s="23">
        <v>10</v>
      </c>
      <c r="E34" s="23">
        <v>15</v>
      </c>
      <c r="F34" s="24">
        <f t="shared" si="0"/>
        <v>150</v>
      </c>
    </row>
    <row r="35" spans="1:258" ht="36.75" thickBot="1" x14ac:dyDescent="0.25">
      <c r="A35" s="25" t="s">
        <v>64</v>
      </c>
      <c r="B35" s="22" t="s">
        <v>65</v>
      </c>
      <c r="C35" s="22" t="s">
        <v>25</v>
      </c>
      <c r="D35" s="23">
        <v>50</v>
      </c>
      <c r="E35" s="23">
        <v>320</v>
      </c>
      <c r="F35" s="24">
        <f t="shared" si="0"/>
        <v>16000</v>
      </c>
    </row>
    <row r="36" spans="1:258" ht="24.75" thickBot="1" x14ac:dyDescent="0.25">
      <c r="A36" s="25" t="s">
        <v>66</v>
      </c>
      <c r="B36" s="22" t="s">
        <v>67</v>
      </c>
      <c r="C36" s="22" t="s">
        <v>25</v>
      </c>
      <c r="D36" s="23">
        <v>1</v>
      </c>
      <c r="E36" s="23">
        <v>720</v>
      </c>
      <c r="F36" s="24">
        <f t="shared" si="0"/>
        <v>720</v>
      </c>
    </row>
    <row r="37" spans="1:258" ht="24.75" thickBot="1" x14ac:dyDescent="0.25">
      <c r="A37" s="25" t="s">
        <v>68</v>
      </c>
      <c r="B37" s="22" t="s">
        <v>69</v>
      </c>
      <c r="C37" s="22" t="s">
        <v>28</v>
      </c>
      <c r="D37" s="23">
        <v>72</v>
      </c>
      <c r="E37" s="23">
        <v>250</v>
      </c>
      <c r="F37" s="24">
        <f t="shared" si="0"/>
        <v>18000</v>
      </c>
    </row>
    <row r="38" spans="1:258" thickBot="1" x14ac:dyDescent="0.25">
      <c r="A38" s="25" t="s">
        <v>70</v>
      </c>
      <c r="B38" s="22" t="s">
        <v>71</v>
      </c>
      <c r="C38" s="22" t="s">
        <v>25</v>
      </c>
      <c r="D38" s="23">
        <v>20</v>
      </c>
      <c r="E38" s="23">
        <v>300</v>
      </c>
      <c r="F38" s="24">
        <f t="shared" si="0"/>
        <v>6000</v>
      </c>
    </row>
    <row r="39" spans="1:258" s="7" customFormat="1" thickBot="1" x14ac:dyDescent="0.25">
      <c r="A39" s="26"/>
      <c r="B39" s="27" t="s">
        <v>72</v>
      </c>
      <c r="C39" s="28"/>
      <c r="D39" s="29"/>
      <c r="E39" s="29"/>
      <c r="F39" s="30">
        <f>SUM(F26:F38)</f>
        <v>68535</v>
      </c>
      <c r="G39" s="8"/>
      <c r="H39" s="8"/>
      <c r="I39" s="8"/>
      <c r="J39" s="8"/>
      <c r="K39" s="8"/>
      <c r="L39" s="8"/>
      <c r="M39" s="8"/>
      <c r="N39" s="8"/>
      <c r="O39" s="8"/>
      <c r="P39" s="8"/>
      <c r="Q39" s="8"/>
      <c r="R39" s="8"/>
      <c r="S39" s="8"/>
      <c r="T39" s="8"/>
      <c r="U39" s="8"/>
      <c r="V39" s="8"/>
      <c r="W39" s="8"/>
      <c r="X39" s="8"/>
      <c r="Y39" s="8"/>
      <c r="Z39" s="8"/>
      <c r="AA39" s="8"/>
      <c r="AB39" s="8"/>
      <c r="AC39" s="8"/>
      <c r="IW39" s="9"/>
      <c r="IX39" s="10"/>
    </row>
    <row r="40" spans="1:258" s="7" customFormat="1" thickBot="1" x14ac:dyDescent="0.25">
      <c r="A40" s="26"/>
      <c r="B40" s="27" t="s">
        <v>73</v>
      </c>
      <c r="C40" s="28"/>
      <c r="D40" s="29"/>
      <c r="E40" s="31">
        <v>0</v>
      </c>
      <c r="F40" s="30">
        <f>(F39*E40)</f>
        <v>0</v>
      </c>
      <c r="G40" s="8"/>
      <c r="H40" s="8"/>
      <c r="I40" s="8"/>
      <c r="J40" s="8"/>
      <c r="K40" s="8"/>
      <c r="L40" s="8"/>
      <c r="M40" s="8"/>
      <c r="N40" s="8"/>
      <c r="O40" s="8"/>
      <c r="P40" s="8"/>
      <c r="Q40" s="8"/>
      <c r="R40" s="8"/>
      <c r="S40" s="8"/>
      <c r="T40" s="8"/>
      <c r="U40" s="8"/>
      <c r="V40" s="8"/>
      <c r="W40" s="8"/>
      <c r="X40" s="8"/>
      <c r="Y40" s="8"/>
      <c r="Z40" s="8"/>
      <c r="AA40" s="8"/>
      <c r="AB40" s="8"/>
      <c r="AC40" s="8"/>
      <c r="IW40" s="9"/>
      <c r="IX40" s="10"/>
    </row>
    <row r="41" spans="1:258" s="7" customFormat="1" thickBot="1" x14ac:dyDescent="0.25">
      <c r="A41" s="32"/>
      <c r="B41" s="27" t="s">
        <v>74</v>
      </c>
      <c r="C41" s="28"/>
      <c r="D41" s="29"/>
      <c r="E41" s="29"/>
      <c r="F41" s="30">
        <f>(F39-F40)</f>
        <v>68535</v>
      </c>
      <c r="G41" s="8"/>
      <c r="H41" s="8"/>
      <c r="I41" s="8"/>
      <c r="J41" s="8"/>
      <c r="K41" s="8"/>
      <c r="L41" s="8"/>
      <c r="M41" s="8"/>
      <c r="N41" s="8"/>
      <c r="O41" s="8"/>
      <c r="P41" s="8"/>
      <c r="Q41" s="8"/>
      <c r="R41" s="8"/>
      <c r="S41" s="8"/>
      <c r="T41" s="8"/>
      <c r="U41" s="8"/>
      <c r="V41" s="8"/>
      <c r="W41" s="8"/>
      <c r="X41" s="8"/>
      <c r="Y41" s="8"/>
      <c r="Z41" s="8"/>
      <c r="AA41" s="8"/>
      <c r="AB41" s="8"/>
      <c r="AC41" s="8"/>
      <c r="IW41" s="9"/>
      <c r="IX41" s="10"/>
    </row>
    <row r="42" spans="1:258" thickBot="1" x14ac:dyDescent="0.25">
      <c r="A42" s="21" t="s">
        <v>75</v>
      </c>
      <c r="B42" s="22" t="s">
        <v>76</v>
      </c>
      <c r="C42" s="22"/>
      <c r="D42" s="23"/>
      <c r="E42" s="23"/>
      <c r="F42" s="24"/>
    </row>
    <row r="43" spans="1:258" thickBot="1" x14ac:dyDescent="0.25">
      <c r="A43" s="25" t="s">
        <v>77</v>
      </c>
      <c r="B43" s="22" t="s">
        <v>78</v>
      </c>
      <c r="C43" s="22" t="s">
        <v>25</v>
      </c>
      <c r="D43" s="23">
        <v>3500</v>
      </c>
      <c r="E43" s="23">
        <v>21.38</v>
      </c>
      <c r="F43" s="24">
        <f>E43*D43</f>
        <v>74830</v>
      </c>
    </row>
    <row r="44" spans="1:258" ht="24.75" thickBot="1" x14ac:dyDescent="0.25">
      <c r="A44" s="25" t="s">
        <v>79</v>
      </c>
      <c r="B44" s="22" t="s">
        <v>80</v>
      </c>
      <c r="C44" s="22" t="s">
        <v>25</v>
      </c>
      <c r="D44" s="23">
        <v>2620</v>
      </c>
      <c r="E44" s="23">
        <v>2.88</v>
      </c>
      <c r="F44" s="24">
        <f>E44*D44</f>
        <v>7545.5999999999995</v>
      </c>
    </row>
    <row r="45" spans="1:258" s="7" customFormat="1" thickBot="1" x14ac:dyDescent="0.25">
      <c r="A45" s="26"/>
      <c r="B45" s="27" t="s">
        <v>81</v>
      </c>
      <c r="C45" s="28"/>
      <c r="D45" s="29"/>
      <c r="E45" s="29"/>
      <c r="F45" s="30">
        <f>SUM(F43:F44)</f>
        <v>82375.600000000006</v>
      </c>
      <c r="G45" s="8"/>
      <c r="H45" s="8"/>
      <c r="I45" s="8"/>
      <c r="J45" s="8"/>
      <c r="K45" s="8"/>
      <c r="L45" s="8"/>
      <c r="M45" s="8"/>
      <c r="N45" s="8"/>
      <c r="O45" s="8"/>
      <c r="P45" s="8"/>
      <c r="Q45" s="8"/>
      <c r="R45" s="8"/>
      <c r="S45" s="8"/>
      <c r="T45" s="8"/>
      <c r="U45" s="8"/>
      <c r="V45" s="8"/>
      <c r="W45" s="8"/>
      <c r="X45" s="8"/>
      <c r="Y45" s="8"/>
      <c r="Z45" s="8"/>
      <c r="AA45" s="8"/>
      <c r="AB45" s="8"/>
      <c r="AC45" s="8"/>
      <c r="IW45" s="9"/>
      <c r="IX45" s="10"/>
    </row>
    <row r="46" spans="1:258" s="7" customFormat="1" thickBot="1" x14ac:dyDescent="0.25">
      <c r="A46" s="26"/>
      <c r="B46" s="27" t="s">
        <v>82</v>
      </c>
      <c r="C46" s="28"/>
      <c r="D46" s="29"/>
      <c r="E46" s="31">
        <v>0</v>
      </c>
      <c r="F46" s="30">
        <f>(F45*E46)</f>
        <v>0</v>
      </c>
      <c r="G46" s="8"/>
      <c r="H46" s="8"/>
      <c r="I46" s="8"/>
      <c r="J46" s="8"/>
      <c r="K46" s="8"/>
      <c r="L46" s="8"/>
      <c r="M46" s="8"/>
      <c r="N46" s="8"/>
      <c r="O46" s="8"/>
      <c r="P46" s="8"/>
      <c r="Q46" s="8"/>
      <c r="R46" s="8"/>
      <c r="S46" s="8"/>
      <c r="T46" s="8"/>
      <c r="U46" s="8"/>
      <c r="V46" s="8"/>
      <c r="W46" s="8"/>
      <c r="X46" s="8"/>
      <c r="Y46" s="8"/>
      <c r="Z46" s="8"/>
      <c r="AA46" s="8"/>
      <c r="AB46" s="8"/>
      <c r="AC46" s="8"/>
      <c r="IW46" s="9"/>
      <c r="IX46" s="10"/>
    </row>
    <row r="47" spans="1:258" s="7" customFormat="1" thickBot="1" x14ac:dyDescent="0.25">
      <c r="A47" s="32"/>
      <c r="B47" s="27" t="s">
        <v>83</v>
      </c>
      <c r="C47" s="28"/>
      <c r="D47" s="29"/>
      <c r="E47" s="29"/>
      <c r="F47" s="30">
        <f>(F45-F46)</f>
        <v>82375.600000000006</v>
      </c>
      <c r="G47" s="8"/>
      <c r="H47" s="8"/>
      <c r="I47" s="8"/>
      <c r="J47" s="8"/>
      <c r="K47" s="8"/>
      <c r="L47" s="8"/>
      <c r="M47" s="8"/>
      <c r="N47" s="8"/>
      <c r="O47" s="8"/>
      <c r="P47" s="8"/>
      <c r="Q47" s="8"/>
      <c r="R47" s="8"/>
      <c r="S47" s="8"/>
      <c r="T47" s="8"/>
      <c r="U47" s="8"/>
      <c r="V47" s="8"/>
      <c r="W47" s="8"/>
      <c r="X47" s="8"/>
      <c r="Y47" s="8"/>
      <c r="Z47" s="8"/>
      <c r="AA47" s="8"/>
      <c r="AB47" s="8"/>
      <c r="AC47" s="8"/>
      <c r="IW47" s="9"/>
      <c r="IX47" s="10"/>
    </row>
    <row r="48" spans="1:258" thickBot="1" x14ac:dyDescent="0.25">
      <c r="A48" s="21" t="s">
        <v>84</v>
      </c>
      <c r="B48" s="22" t="s">
        <v>85</v>
      </c>
      <c r="C48" s="22"/>
      <c r="D48" s="23"/>
      <c r="E48" s="23"/>
      <c r="F48" s="24"/>
    </row>
    <row r="49" spans="1:258" ht="24.75" thickBot="1" x14ac:dyDescent="0.25">
      <c r="A49" s="25" t="s">
        <v>86</v>
      </c>
      <c r="B49" s="22" t="s">
        <v>87</v>
      </c>
      <c r="C49" s="22" t="s">
        <v>25</v>
      </c>
      <c r="D49" s="23">
        <v>760</v>
      </c>
      <c r="E49" s="23">
        <v>130.41</v>
      </c>
      <c r="F49" s="24">
        <f>E49*D49</f>
        <v>99111.599999999991</v>
      </c>
    </row>
    <row r="50" spans="1:258" ht="36.75" thickBot="1" x14ac:dyDescent="0.25">
      <c r="A50" s="25" t="s">
        <v>88</v>
      </c>
      <c r="B50" s="22" t="s">
        <v>89</v>
      </c>
      <c r="C50" s="22" t="s">
        <v>25</v>
      </c>
      <c r="D50" s="23">
        <v>20</v>
      </c>
      <c r="E50" s="23">
        <v>133.62</v>
      </c>
      <c r="F50" s="24">
        <f>E50*D50</f>
        <v>2672.4</v>
      </c>
    </row>
    <row r="51" spans="1:258" ht="36.75" thickBot="1" x14ac:dyDescent="0.25">
      <c r="A51" s="25" t="s">
        <v>90</v>
      </c>
      <c r="B51" s="22" t="s">
        <v>91</v>
      </c>
      <c r="C51" s="22" t="s">
        <v>25</v>
      </c>
      <c r="D51" s="23">
        <v>660</v>
      </c>
      <c r="E51" s="23">
        <v>81.239999999999995</v>
      </c>
      <c r="F51" s="24">
        <f>E51*D51</f>
        <v>53618.399999999994</v>
      </c>
    </row>
    <row r="52" spans="1:258" ht="36.75" thickBot="1" x14ac:dyDescent="0.25">
      <c r="A52" s="25" t="s">
        <v>92</v>
      </c>
      <c r="B52" s="22" t="s">
        <v>93</v>
      </c>
      <c r="C52" s="22" t="s">
        <v>25</v>
      </c>
      <c r="D52" s="23">
        <v>500</v>
      </c>
      <c r="E52" s="23">
        <v>64.14</v>
      </c>
      <c r="F52" s="24">
        <f>E52*D52</f>
        <v>32070</v>
      </c>
    </row>
    <row r="53" spans="1:258" thickBot="1" x14ac:dyDescent="0.25">
      <c r="A53" s="25" t="s">
        <v>94</v>
      </c>
      <c r="B53" s="22" t="s">
        <v>95</v>
      </c>
      <c r="C53" s="22" t="s">
        <v>25</v>
      </c>
      <c r="D53" s="23">
        <v>100</v>
      </c>
      <c r="E53" s="23">
        <v>82.31</v>
      </c>
      <c r="F53" s="24">
        <f>E53*D53</f>
        <v>8231</v>
      </c>
    </row>
    <row r="54" spans="1:258" s="7" customFormat="1" thickBot="1" x14ac:dyDescent="0.25">
      <c r="A54" s="26"/>
      <c r="B54" s="27" t="s">
        <v>96</v>
      </c>
      <c r="C54" s="28"/>
      <c r="D54" s="29"/>
      <c r="E54" s="29"/>
      <c r="F54" s="30">
        <f>SUM(F49:F53)</f>
        <v>195703.39999999997</v>
      </c>
      <c r="G54" s="8"/>
      <c r="H54" s="8"/>
      <c r="I54" s="8"/>
      <c r="J54" s="8"/>
      <c r="K54" s="8"/>
      <c r="L54" s="8"/>
      <c r="M54" s="8"/>
      <c r="N54" s="8"/>
      <c r="O54" s="8"/>
      <c r="P54" s="8"/>
      <c r="Q54" s="8"/>
      <c r="R54" s="8"/>
      <c r="S54" s="8"/>
      <c r="T54" s="8"/>
      <c r="U54" s="8"/>
      <c r="V54" s="8"/>
      <c r="W54" s="8"/>
      <c r="X54" s="8"/>
      <c r="Y54" s="8"/>
      <c r="Z54" s="8"/>
      <c r="AA54" s="8"/>
      <c r="AB54" s="8"/>
      <c r="AC54" s="8"/>
      <c r="IW54" s="9"/>
      <c r="IX54" s="10"/>
    </row>
    <row r="55" spans="1:258" s="7" customFormat="1" thickBot="1" x14ac:dyDescent="0.25">
      <c r="A55" s="26"/>
      <c r="B55" s="27" t="s">
        <v>97</v>
      </c>
      <c r="C55" s="28"/>
      <c r="D55" s="29"/>
      <c r="E55" s="31">
        <v>0</v>
      </c>
      <c r="F55" s="30">
        <f>(F54*E55)</f>
        <v>0</v>
      </c>
      <c r="G55" s="8"/>
      <c r="H55" s="8"/>
      <c r="I55" s="8"/>
      <c r="J55" s="8"/>
      <c r="K55" s="8"/>
      <c r="L55" s="8"/>
      <c r="M55" s="8"/>
      <c r="N55" s="8"/>
      <c r="O55" s="8"/>
      <c r="P55" s="8"/>
      <c r="Q55" s="8"/>
      <c r="R55" s="8"/>
      <c r="S55" s="8"/>
      <c r="T55" s="8"/>
      <c r="U55" s="8"/>
      <c r="V55" s="8"/>
      <c r="W55" s="8"/>
      <c r="X55" s="8"/>
      <c r="Y55" s="8"/>
      <c r="Z55" s="8"/>
      <c r="AA55" s="8"/>
      <c r="AB55" s="8"/>
      <c r="AC55" s="8"/>
      <c r="IW55" s="9"/>
      <c r="IX55" s="10"/>
    </row>
    <row r="56" spans="1:258" s="7" customFormat="1" thickBot="1" x14ac:dyDescent="0.25">
      <c r="A56" s="32"/>
      <c r="B56" s="27" t="s">
        <v>98</v>
      </c>
      <c r="C56" s="28"/>
      <c r="D56" s="29"/>
      <c r="E56" s="29"/>
      <c r="F56" s="30">
        <f>(F54-F55)</f>
        <v>195703.39999999997</v>
      </c>
      <c r="G56" s="8"/>
      <c r="H56" s="8"/>
      <c r="I56" s="8"/>
      <c r="J56" s="8"/>
      <c r="K56" s="8"/>
      <c r="L56" s="8"/>
      <c r="M56" s="8"/>
      <c r="N56" s="8"/>
      <c r="O56" s="8"/>
      <c r="P56" s="8"/>
      <c r="Q56" s="8"/>
      <c r="R56" s="8"/>
      <c r="S56" s="8"/>
      <c r="T56" s="8"/>
      <c r="U56" s="8"/>
      <c r="V56" s="8"/>
      <c r="W56" s="8"/>
      <c r="X56" s="8"/>
      <c r="Y56" s="8"/>
      <c r="Z56" s="8"/>
      <c r="AA56" s="8"/>
      <c r="AB56" s="8"/>
      <c r="AC56" s="8"/>
      <c r="IW56" s="9"/>
      <c r="IX56" s="10"/>
    </row>
    <row r="57" spans="1:258" thickBot="1" x14ac:dyDescent="0.25">
      <c r="A57" s="21" t="s">
        <v>99</v>
      </c>
      <c r="B57" s="22" t="s">
        <v>45</v>
      </c>
      <c r="C57" s="22"/>
      <c r="D57" s="23"/>
      <c r="E57" s="23"/>
      <c r="F57" s="24"/>
    </row>
    <row r="58" spans="1:258" thickBot="1" x14ac:dyDescent="0.25">
      <c r="A58" s="25" t="s">
        <v>100</v>
      </c>
      <c r="B58" s="22" t="s">
        <v>101</v>
      </c>
      <c r="C58" s="22" t="s">
        <v>25</v>
      </c>
      <c r="D58" s="23">
        <v>600</v>
      </c>
      <c r="E58" s="23">
        <v>9.6199999999999992</v>
      </c>
      <c r="F58" s="24">
        <f>E58*D58</f>
        <v>5771.9999999999991</v>
      </c>
    </row>
    <row r="59" spans="1:258" s="7" customFormat="1" thickBot="1" x14ac:dyDescent="0.25">
      <c r="A59" s="26"/>
      <c r="B59" s="27" t="s">
        <v>102</v>
      </c>
      <c r="C59" s="28"/>
      <c r="D59" s="29"/>
      <c r="E59" s="29"/>
      <c r="F59" s="30">
        <f>SUM(F58:F58)</f>
        <v>5771.9999999999991</v>
      </c>
      <c r="G59" s="8"/>
      <c r="H59" s="8"/>
      <c r="I59" s="8"/>
      <c r="J59" s="8"/>
      <c r="K59" s="8"/>
      <c r="L59" s="8"/>
      <c r="M59" s="8"/>
      <c r="N59" s="8"/>
      <c r="O59" s="8"/>
      <c r="P59" s="8"/>
      <c r="Q59" s="8"/>
      <c r="R59" s="8"/>
      <c r="S59" s="8"/>
      <c r="T59" s="8"/>
      <c r="U59" s="8"/>
      <c r="V59" s="8"/>
      <c r="W59" s="8"/>
      <c r="X59" s="8"/>
      <c r="Y59" s="8"/>
      <c r="Z59" s="8"/>
      <c r="AA59" s="8"/>
      <c r="AB59" s="8"/>
      <c r="AC59" s="8"/>
      <c r="IW59" s="9"/>
      <c r="IX59" s="10"/>
    </row>
    <row r="60" spans="1:258" s="7" customFormat="1" thickBot="1" x14ac:dyDescent="0.25">
      <c r="A60" s="26"/>
      <c r="B60" s="27" t="s">
        <v>103</v>
      </c>
      <c r="C60" s="28"/>
      <c r="D60" s="29"/>
      <c r="E60" s="31">
        <v>0</v>
      </c>
      <c r="F60" s="30">
        <f>(F59*E60)</f>
        <v>0</v>
      </c>
      <c r="G60" s="8"/>
      <c r="H60" s="8"/>
      <c r="I60" s="8"/>
      <c r="J60" s="8"/>
      <c r="K60" s="8"/>
      <c r="L60" s="8"/>
      <c r="M60" s="8"/>
      <c r="N60" s="8"/>
      <c r="O60" s="8"/>
      <c r="P60" s="8"/>
      <c r="Q60" s="8"/>
      <c r="R60" s="8"/>
      <c r="S60" s="8"/>
      <c r="T60" s="8"/>
      <c r="U60" s="8"/>
      <c r="V60" s="8"/>
      <c r="W60" s="8"/>
      <c r="X60" s="8"/>
      <c r="Y60" s="8"/>
      <c r="Z60" s="8"/>
      <c r="AA60" s="8"/>
      <c r="AB60" s="8"/>
      <c r="AC60" s="8"/>
      <c r="IW60" s="9"/>
      <c r="IX60" s="10"/>
    </row>
    <row r="61" spans="1:258" s="7" customFormat="1" thickBot="1" x14ac:dyDescent="0.25">
      <c r="A61" s="32"/>
      <c r="B61" s="27" t="s">
        <v>104</v>
      </c>
      <c r="C61" s="28"/>
      <c r="D61" s="29"/>
      <c r="E61" s="29"/>
      <c r="F61" s="30">
        <f>(F59-F60)</f>
        <v>5771.9999999999991</v>
      </c>
      <c r="G61" s="8"/>
      <c r="H61" s="8"/>
      <c r="I61" s="8"/>
      <c r="J61" s="8"/>
      <c r="K61" s="8"/>
      <c r="L61" s="8"/>
      <c r="M61" s="8"/>
      <c r="N61" s="8"/>
      <c r="O61" s="8"/>
      <c r="P61" s="8"/>
      <c r="Q61" s="8"/>
      <c r="R61" s="8"/>
      <c r="S61" s="8"/>
      <c r="T61" s="8"/>
      <c r="U61" s="8"/>
      <c r="V61" s="8"/>
      <c r="W61" s="8"/>
      <c r="X61" s="8"/>
      <c r="Y61" s="8"/>
      <c r="Z61" s="8"/>
      <c r="AA61" s="8"/>
      <c r="AB61" s="8"/>
      <c r="AC61" s="8"/>
      <c r="IW61" s="9"/>
      <c r="IX61" s="10"/>
    </row>
    <row r="62" spans="1:258" thickBot="1" x14ac:dyDescent="0.25">
      <c r="A62" s="21" t="s">
        <v>105</v>
      </c>
      <c r="B62" s="22" t="s">
        <v>76</v>
      </c>
      <c r="C62" s="22"/>
      <c r="D62" s="23"/>
      <c r="E62" s="23"/>
      <c r="F62" s="24"/>
    </row>
    <row r="63" spans="1:258" thickBot="1" x14ac:dyDescent="0.25">
      <c r="A63" s="21" t="s">
        <v>106</v>
      </c>
      <c r="B63" s="22" t="s">
        <v>85</v>
      </c>
      <c r="C63" s="22"/>
      <c r="D63" s="23"/>
      <c r="E63" s="23"/>
      <c r="F63" s="24"/>
    </row>
    <row r="64" spans="1:258" thickBot="1" x14ac:dyDescent="0.25">
      <c r="A64" s="25" t="s">
        <v>107</v>
      </c>
      <c r="B64" s="22" t="s">
        <v>108</v>
      </c>
      <c r="C64" s="22" t="s">
        <v>109</v>
      </c>
      <c r="D64" s="23">
        <v>1</v>
      </c>
      <c r="E64" s="23">
        <v>670</v>
      </c>
      <c r="F64" s="24">
        <f t="shared" ref="F64:F71" si="1">E64*D64</f>
        <v>670</v>
      </c>
    </row>
    <row r="65" spans="1:258" ht="24.75" thickBot="1" x14ac:dyDescent="0.25">
      <c r="A65" s="25" t="s">
        <v>110</v>
      </c>
      <c r="B65" s="22" t="s">
        <v>111</v>
      </c>
      <c r="C65" s="22" t="s">
        <v>109</v>
      </c>
      <c r="D65" s="23">
        <v>13</v>
      </c>
      <c r="E65" s="23">
        <v>4382.8999999999996</v>
      </c>
      <c r="F65" s="24">
        <f t="shared" si="1"/>
        <v>56977.7</v>
      </c>
    </row>
    <row r="66" spans="1:258" ht="24.75" thickBot="1" x14ac:dyDescent="0.25">
      <c r="A66" s="25" t="s">
        <v>112</v>
      </c>
      <c r="B66" s="22" t="s">
        <v>113</v>
      </c>
      <c r="C66" s="22" t="s">
        <v>25</v>
      </c>
      <c r="D66" s="23">
        <v>4</v>
      </c>
      <c r="E66" s="23">
        <v>1700</v>
      </c>
      <c r="F66" s="24">
        <f t="shared" si="1"/>
        <v>6800</v>
      </c>
    </row>
    <row r="67" spans="1:258" ht="36.75" thickBot="1" x14ac:dyDescent="0.25">
      <c r="A67" s="25" t="s">
        <v>114</v>
      </c>
      <c r="B67" s="22" t="s">
        <v>115</v>
      </c>
      <c r="C67" s="22" t="s">
        <v>25</v>
      </c>
      <c r="D67" s="23">
        <v>1</v>
      </c>
      <c r="E67" s="23">
        <v>1802.44</v>
      </c>
      <c r="F67" s="24">
        <f t="shared" si="1"/>
        <v>1802.44</v>
      </c>
    </row>
    <row r="68" spans="1:258" ht="36.75" thickBot="1" x14ac:dyDescent="0.25">
      <c r="A68" s="25" t="s">
        <v>116</v>
      </c>
      <c r="B68" s="22" t="s">
        <v>117</v>
      </c>
      <c r="C68" s="22" t="s">
        <v>25</v>
      </c>
      <c r="D68" s="23">
        <v>3</v>
      </c>
      <c r="E68" s="23">
        <v>1945.36</v>
      </c>
      <c r="F68" s="24">
        <f t="shared" si="1"/>
        <v>5836.08</v>
      </c>
    </row>
    <row r="69" spans="1:258" ht="60.75" thickBot="1" x14ac:dyDescent="0.25">
      <c r="A69" s="25" t="s">
        <v>118</v>
      </c>
      <c r="B69" s="22" t="s">
        <v>119</v>
      </c>
      <c r="C69" s="22" t="s">
        <v>28</v>
      </c>
      <c r="D69" s="23">
        <v>235</v>
      </c>
      <c r="E69" s="23">
        <v>1100</v>
      </c>
      <c r="F69" s="24">
        <f t="shared" si="1"/>
        <v>258500</v>
      </c>
    </row>
    <row r="70" spans="1:258" ht="60.75" thickBot="1" x14ac:dyDescent="0.25">
      <c r="A70" s="25" t="s">
        <v>120</v>
      </c>
      <c r="B70" s="22" t="s">
        <v>121</v>
      </c>
      <c r="C70" s="22" t="s">
        <v>28</v>
      </c>
      <c r="D70" s="23">
        <v>35</v>
      </c>
      <c r="E70" s="23">
        <v>850</v>
      </c>
      <c r="F70" s="24">
        <f t="shared" si="1"/>
        <v>29750</v>
      </c>
    </row>
    <row r="71" spans="1:258" ht="24.75" thickBot="1" x14ac:dyDescent="0.25">
      <c r="A71" s="25" t="s">
        <v>122</v>
      </c>
      <c r="B71" s="22" t="s">
        <v>123</v>
      </c>
      <c r="C71" s="22" t="s">
        <v>25</v>
      </c>
      <c r="D71" s="23">
        <v>25</v>
      </c>
      <c r="E71" s="23">
        <v>200</v>
      </c>
      <c r="F71" s="24">
        <f t="shared" si="1"/>
        <v>5000</v>
      </c>
    </row>
    <row r="72" spans="1:258" s="7" customFormat="1" thickBot="1" x14ac:dyDescent="0.25">
      <c r="A72" s="26"/>
      <c r="B72" s="27" t="s">
        <v>124</v>
      </c>
      <c r="C72" s="28"/>
      <c r="D72" s="29"/>
      <c r="E72" s="29"/>
      <c r="F72" s="30">
        <f>SUM(F64:F71)</f>
        <v>365336.22</v>
      </c>
      <c r="G72" s="8"/>
      <c r="H72" s="8"/>
      <c r="I72" s="8"/>
      <c r="J72" s="8"/>
      <c r="K72" s="8"/>
      <c r="L72" s="8"/>
      <c r="M72" s="8"/>
      <c r="N72" s="8"/>
      <c r="O72" s="8"/>
      <c r="P72" s="8"/>
      <c r="Q72" s="8"/>
      <c r="R72" s="8"/>
      <c r="S72" s="8"/>
      <c r="T72" s="8"/>
      <c r="U72" s="8"/>
      <c r="V72" s="8"/>
      <c r="W72" s="8"/>
      <c r="X72" s="8"/>
      <c r="Y72" s="8"/>
      <c r="Z72" s="8"/>
      <c r="AA72" s="8"/>
      <c r="AB72" s="8"/>
      <c r="AC72" s="8"/>
      <c r="IW72" s="9"/>
      <c r="IX72" s="10"/>
    </row>
    <row r="73" spans="1:258" s="7" customFormat="1" thickBot="1" x14ac:dyDescent="0.25">
      <c r="A73" s="26"/>
      <c r="B73" s="27" t="s">
        <v>125</v>
      </c>
      <c r="C73" s="28"/>
      <c r="D73" s="29"/>
      <c r="E73" s="31">
        <v>0</v>
      </c>
      <c r="F73" s="30">
        <f>(F72*E73)</f>
        <v>0</v>
      </c>
      <c r="G73" s="8"/>
      <c r="H73" s="8"/>
      <c r="I73" s="8"/>
      <c r="J73" s="8"/>
      <c r="K73" s="8"/>
      <c r="L73" s="8"/>
      <c r="M73" s="8"/>
      <c r="N73" s="8"/>
      <c r="O73" s="8"/>
      <c r="P73" s="8"/>
      <c r="Q73" s="8"/>
      <c r="R73" s="8"/>
      <c r="S73" s="8"/>
      <c r="T73" s="8"/>
      <c r="U73" s="8"/>
      <c r="V73" s="8"/>
      <c r="W73" s="8"/>
      <c r="X73" s="8"/>
      <c r="Y73" s="8"/>
      <c r="Z73" s="8"/>
      <c r="AA73" s="8"/>
      <c r="AB73" s="8"/>
      <c r="AC73" s="8"/>
      <c r="IW73" s="9"/>
      <c r="IX73" s="10"/>
    </row>
    <row r="74" spans="1:258" s="7" customFormat="1" thickBot="1" x14ac:dyDescent="0.25">
      <c r="A74" s="32"/>
      <c r="B74" s="27" t="s">
        <v>126</v>
      </c>
      <c r="C74" s="28"/>
      <c r="D74" s="29"/>
      <c r="E74" s="29"/>
      <c r="F74" s="30">
        <f>(F72-F73)</f>
        <v>365336.22</v>
      </c>
      <c r="G74" s="8"/>
      <c r="H74" s="8"/>
      <c r="I74" s="8"/>
      <c r="J74" s="8"/>
      <c r="K74" s="8"/>
      <c r="L74" s="8"/>
      <c r="M74" s="8"/>
      <c r="N74" s="8"/>
      <c r="O74" s="8"/>
      <c r="P74" s="8"/>
      <c r="Q74" s="8"/>
      <c r="R74" s="8"/>
      <c r="S74" s="8"/>
      <c r="T74" s="8"/>
      <c r="U74" s="8"/>
      <c r="V74" s="8"/>
      <c r="W74" s="8"/>
      <c r="X74" s="8"/>
      <c r="Y74" s="8"/>
      <c r="Z74" s="8"/>
      <c r="AA74" s="8"/>
      <c r="AB74" s="8"/>
      <c r="AC74" s="8"/>
      <c r="IW74" s="9"/>
      <c r="IX74" s="10"/>
    </row>
    <row r="75" spans="1:258" thickBot="1" x14ac:dyDescent="0.25">
      <c r="A75" s="21" t="s">
        <v>127</v>
      </c>
      <c r="B75" s="22" t="s">
        <v>128</v>
      </c>
      <c r="C75" s="22"/>
      <c r="D75" s="23"/>
      <c r="E75" s="23"/>
      <c r="F75" s="24"/>
    </row>
    <row r="76" spans="1:258" thickBot="1" x14ac:dyDescent="0.25">
      <c r="A76" s="21" t="s">
        <v>129</v>
      </c>
      <c r="B76" s="22" t="s">
        <v>130</v>
      </c>
      <c r="C76" s="22"/>
      <c r="D76" s="23"/>
      <c r="E76" s="23"/>
      <c r="F76" s="24"/>
    </row>
    <row r="77" spans="1:258" thickBot="1" x14ac:dyDescent="0.25">
      <c r="A77" s="21" t="s">
        <v>131</v>
      </c>
      <c r="B77" s="22" t="s">
        <v>132</v>
      </c>
      <c r="C77" s="22"/>
      <c r="D77" s="23"/>
      <c r="E77" s="23"/>
      <c r="F77" s="24"/>
    </row>
    <row r="78" spans="1:258" thickBot="1" x14ac:dyDescent="0.25">
      <c r="A78" s="21" t="s">
        <v>133</v>
      </c>
      <c r="B78" s="22" t="s">
        <v>134</v>
      </c>
      <c r="C78" s="22"/>
      <c r="D78" s="23"/>
      <c r="E78" s="23"/>
      <c r="F78" s="24"/>
    </row>
    <row r="79" spans="1:258" thickBot="1" x14ac:dyDescent="0.25">
      <c r="A79" s="21" t="s">
        <v>135</v>
      </c>
      <c r="B79" s="22" t="s">
        <v>136</v>
      </c>
      <c r="C79" s="22"/>
      <c r="D79" s="23"/>
      <c r="E79" s="23"/>
      <c r="F79" s="24"/>
    </row>
    <row r="80" spans="1:258" s="7" customFormat="1" thickBot="1" x14ac:dyDescent="0.25">
      <c r="A80" s="26"/>
      <c r="B80" s="33" t="s">
        <v>137</v>
      </c>
      <c r="C80" s="28"/>
      <c r="D80" s="29"/>
      <c r="E80" s="29"/>
      <c r="F80" s="30">
        <f>SUM(F41,F47,F56,F61,F74)</f>
        <v>717722.22</v>
      </c>
      <c r="G80" s="8"/>
      <c r="H80" s="8"/>
      <c r="I80" s="8"/>
      <c r="J80" s="8"/>
      <c r="K80" s="8"/>
      <c r="L80" s="8"/>
      <c r="M80" s="8"/>
      <c r="N80" s="8"/>
      <c r="O80" s="8"/>
      <c r="P80" s="8"/>
      <c r="Q80" s="8"/>
      <c r="R80" s="8"/>
      <c r="S80" s="8"/>
      <c r="T80" s="8"/>
      <c r="U80" s="8"/>
      <c r="V80" s="8"/>
      <c r="W80" s="8"/>
      <c r="X80" s="8"/>
      <c r="Y80" s="8"/>
      <c r="Z80" s="8"/>
      <c r="AA80" s="8"/>
      <c r="AB80" s="8"/>
      <c r="AC80" s="8"/>
      <c r="IW80" s="9"/>
      <c r="IX80" s="10"/>
    </row>
    <row r="81" spans="1:258" s="7" customFormat="1" thickBot="1" x14ac:dyDescent="0.25">
      <c r="A81" s="26"/>
      <c r="B81" s="33" t="s">
        <v>138</v>
      </c>
      <c r="C81" s="28"/>
      <c r="D81" s="29"/>
      <c r="E81" s="31">
        <v>0</v>
      </c>
      <c r="F81" s="30">
        <f>(F80*E81)</f>
        <v>0</v>
      </c>
      <c r="G81" s="8"/>
      <c r="H81" s="8"/>
      <c r="I81" s="8"/>
      <c r="J81" s="8"/>
      <c r="K81" s="8"/>
      <c r="L81" s="8"/>
      <c r="M81" s="8"/>
      <c r="N81" s="8"/>
      <c r="O81" s="8"/>
      <c r="P81" s="8"/>
      <c r="Q81" s="8"/>
      <c r="R81" s="8"/>
      <c r="S81" s="8"/>
      <c r="T81" s="8"/>
      <c r="U81" s="8"/>
      <c r="V81" s="8"/>
      <c r="W81" s="8"/>
      <c r="X81" s="8"/>
      <c r="Y81" s="8"/>
      <c r="Z81" s="8"/>
      <c r="AA81" s="8"/>
      <c r="AB81" s="8"/>
      <c r="AC81" s="8"/>
      <c r="IW81" s="9"/>
      <c r="IX81" s="10"/>
    </row>
    <row r="82" spans="1:258" s="7" customFormat="1" thickBot="1" x14ac:dyDescent="0.25">
      <c r="A82" s="32"/>
      <c r="B82" s="33" t="s">
        <v>139</v>
      </c>
      <c r="C82" s="28"/>
      <c r="D82" s="29"/>
      <c r="E82" s="29"/>
      <c r="F82" s="30">
        <f>(F80-F81)</f>
        <v>717722.22</v>
      </c>
      <c r="G82" s="8"/>
      <c r="H82" s="8"/>
      <c r="I82" s="8"/>
      <c r="J82" s="8"/>
      <c r="K82" s="8"/>
      <c r="L82" s="8"/>
      <c r="M82" s="8"/>
      <c r="N82" s="8"/>
      <c r="O82" s="8"/>
      <c r="P82" s="8"/>
      <c r="Q82" s="8"/>
      <c r="R82" s="8"/>
      <c r="S82" s="8"/>
      <c r="T82" s="8"/>
      <c r="U82" s="8"/>
      <c r="V82" s="8"/>
      <c r="W82" s="8"/>
      <c r="X82" s="8"/>
      <c r="Y82" s="8"/>
      <c r="Z82" s="8"/>
      <c r="AA82" s="8"/>
      <c r="AB82" s="8"/>
      <c r="AC82" s="8"/>
      <c r="IW82" s="9"/>
      <c r="IX82" s="10"/>
    </row>
    <row r="83" spans="1:258" thickBot="1" x14ac:dyDescent="0.25">
      <c r="A83" s="21" t="s">
        <v>140</v>
      </c>
      <c r="B83" s="22" t="s">
        <v>141</v>
      </c>
      <c r="C83" s="22"/>
      <c r="D83" s="23"/>
      <c r="E83" s="23"/>
      <c r="F83" s="24"/>
    </row>
    <row r="84" spans="1:258" thickBot="1" x14ac:dyDescent="0.25">
      <c r="A84" s="21" t="s">
        <v>142</v>
      </c>
      <c r="B84" s="22" t="s">
        <v>143</v>
      </c>
      <c r="C84" s="22"/>
      <c r="D84" s="23"/>
      <c r="E84" s="23"/>
      <c r="F84" s="24"/>
    </row>
    <row r="85" spans="1:258" thickBot="1" x14ac:dyDescent="0.25">
      <c r="A85" s="25" t="s">
        <v>144</v>
      </c>
      <c r="B85" s="22" t="s">
        <v>145</v>
      </c>
      <c r="C85" s="22" t="s">
        <v>25</v>
      </c>
      <c r="D85" s="23">
        <v>1655</v>
      </c>
      <c r="E85" s="23">
        <v>38.909999999999997</v>
      </c>
      <c r="F85" s="24">
        <f>E85*D85</f>
        <v>64396.049999999996</v>
      </c>
    </row>
    <row r="86" spans="1:258" thickBot="1" x14ac:dyDescent="0.25">
      <c r="A86" s="25" t="s">
        <v>146</v>
      </c>
      <c r="B86" s="22" t="s">
        <v>147</v>
      </c>
      <c r="C86" s="22" t="s">
        <v>25</v>
      </c>
      <c r="D86" s="23">
        <v>1656</v>
      </c>
      <c r="E86" s="23">
        <v>31</v>
      </c>
      <c r="F86" s="24">
        <f>E86*D86</f>
        <v>51336</v>
      </c>
    </row>
    <row r="87" spans="1:258" s="7" customFormat="1" thickBot="1" x14ac:dyDescent="0.25">
      <c r="A87" s="26"/>
      <c r="B87" s="27" t="s">
        <v>148</v>
      </c>
      <c r="C87" s="28"/>
      <c r="D87" s="29"/>
      <c r="E87" s="29"/>
      <c r="F87" s="30">
        <f>SUM(F85:F86)</f>
        <v>115732.04999999999</v>
      </c>
      <c r="G87" s="8"/>
      <c r="H87" s="8"/>
      <c r="I87" s="8"/>
      <c r="J87" s="8"/>
      <c r="K87" s="8"/>
      <c r="L87" s="8"/>
      <c r="M87" s="8"/>
      <c r="N87" s="8"/>
      <c r="O87" s="8"/>
      <c r="P87" s="8"/>
      <c r="Q87" s="8"/>
      <c r="R87" s="8"/>
      <c r="S87" s="8"/>
      <c r="T87" s="8"/>
      <c r="U87" s="8"/>
      <c r="V87" s="8"/>
      <c r="W87" s="8"/>
      <c r="X87" s="8"/>
      <c r="Y87" s="8"/>
      <c r="Z87" s="8"/>
      <c r="AA87" s="8"/>
      <c r="AB87" s="8"/>
      <c r="AC87" s="8"/>
      <c r="IW87" s="9"/>
      <c r="IX87" s="10"/>
    </row>
    <row r="88" spans="1:258" s="7" customFormat="1" thickBot="1" x14ac:dyDescent="0.25">
      <c r="A88" s="26"/>
      <c r="B88" s="27" t="s">
        <v>149</v>
      </c>
      <c r="C88" s="28"/>
      <c r="D88" s="29"/>
      <c r="E88" s="31">
        <v>0</v>
      </c>
      <c r="F88" s="30">
        <f>(F87*E88)</f>
        <v>0</v>
      </c>
      <c r="G88" s="8"/>
      <c r="H88" s="8"/>
      <c r="I88" s="8"/>
      <c r="J88" s="8"/>
      <c r="K88" s="8"/>
      <c r="L88" s="8"/>
      <c r="M88" s="8"/>
      <c r="N88" s="8"/>
      <c r="O88" s="8"/>
      <c r="P88" s="8"/>
      <c r="Q88" s="8"/>
      <c r="R88" s="8"/>
      <c r="S88" s="8"/>
      <c r="T88" s="8"/>
      <c r="U88" s="8"/>
      <c r="V88" s="8"/>
      <c r="W88" s="8"/>
      <c r="X88" s="8"/>
      <c r="Y88" s="8"/>
      <c r="Z88" s="8"/>
      <c r="AA88" s="8"/>
      <c r="AB88" s="8"/>
      <c r="AC88" s="8"/>
      <c r="IW88" s="9"/>
      <c r="IX88" s="10"/>
    </row>
    <row r="89" spans="1:258" s="7" customFormat="1" thickBot="1" x14ac:dyDescent="0.25">
      <c r="A89" s="32"/>
      <c r="B89" s="27" t="s">
        <v>150</v>
      </c>
      <c r="C89" s="28"/>
      <c r="D89" s="29"/>
      <c r="E89" s="29"/>
      <c r="F89" s="30">
        <f>(F87-F88)</f>
        <v>115732.04999999999</v>
      </c>
      <c r="G89" s="8"/>
      <c r="H89" s="8"/>
      <c r="I89" s="8"/>
      <c r="J89" s="8"/>
      <c r="K89" s="8"/>
      <c r="L89" s="8"/>
      <c r="M89" s="8"/>
      <c r="N89" s="8"/>
      <c r="O89" s="8"/>
      <c r="P89" s="8"/>
      <c r="Q89" s="8"/>
      <c r="R89" s="8"/>
      <c r="S89" s="8"/>
      <c r="T89" s="8"/>
      <c r="U89" s="8"/>
      <c r="V89" s="8"/>
      <c r="W89" s="8"/>
      <c r="X89" s="8"/>
      <c r="Y89" s="8"/>
      <c r="Z89" s="8"/>
      <c r="AA89" s="8"/>
      <c r="AB89" s="8"/>
      <c r="AC89" s="8"/>
      <c r="IW89" s="9"/>
      <c r="IX89" s="10"/>
    </row>
    <row r="90" spans="1:258" thickBot="1" x14ac:dyDescent="0.25">
      <c r="A90" s="21" t="s">
        <v>151</v>
      </c>
      <c r="B90" s="22" t="s">
        <v>152</v>
      </c>
      <c r="C90" s="22"/>
      <c r="D90" s="23"/>
      <c r="E90" s="23"/>
      <c r="F90" s="24"/>
    </row>
    <row r="91" spans="1:258" thickBot="1" x14ac:dyDescent="0.25">
      <c r="A91" s="25" t="s">
        <v>153</v>
      </c>
      <c r="B91" s="22" t="s">
        <v>154</v>
      </c>
      <c r="C91" s="22" t="s">
        <v>25</v>
      </c>
      <c r="D91" s="23">
        <v>1655</v>
      </c>
      <c r="E91" s="23">
        <v>2</v>
      </c>
      <c r="F91" s="24">
        <f>E91*D91</f>
        <v>3310</v>
      </c>
    </row>
    <row r="92" spans="1:258" thickBot="1" x14ac:dyDescent="0.25">
      <c r="A92" s="25" t="s">
        <v>155</v>
      </c>
      <c r="B92" s="22" t="s">
        <v>156</v>
      </c>
      <c r="C92" s="22" t="s">
        <v>25</v>
      </c>
      <c r="D92" s="23">
        <v>1655</v>
      </c>
      <c r="E92" s="23">
        <v>1.5</v>
      </c>
      <c r="F92" s="24">
        <f>E92*D92</f>
        <v>2482.5</v>
      </c>
    </row>
    <row r="93" spans="1:258" thickBot="1" x14ac:dyDescent="0.25">
      <c r="A93" s="25" t="s">
        <v>157</v>
      </c>
      <c r="B93" s="22" t="s">
        <v>158</v>
      </c>
      <c r="C93" s="22" t="s">
        <v>28</v>
      </c>
      <c r="D93" s="23">
        <v>10</v>
      </c>
      <c r="E93" s="23">
        <v>22</v>
      </c>
      <c r="F93" s="24">
        <f>E93*D93</f>
        <v>220</v>
      </c>
    </row>
    <row r="94" spans="1:258" s="7" customFormat="1" thickBot="1" x14ac:dyDescent="0.25">
      <c r="A94" s="26"/>
      <c r="B94" s="27" t="s">
        <v>159</v>
      </c>
      <c r="C94" s="28"/>
      <c r="D94" s="29"/>
      <c r="E94" s="29"/>
      <c r="F94" s="30">
        <f>SUM(F91:F93)</f>
        <v>6012.5</v>
      </c>
      <c r="G94" s="8"/>
      <c r="H94" s="8"/>
      <c r="I94" s="8"/>
      <c r="J94" s="8"/>
      <c r="K94" s="8"/>
      <c r="L94" s="8"/>
      <c r="M94" s="8"/>
      <c r="N94" s="8"/>
      <c r="O94" s="8"/>
      <c r="P94" s="8"/>
      <c r="Q94" s="8"/>
      <c r="R94" s="8"/>
      <c r="S94" s="8"/>
      <c r="T94" s="8"/>
      <c r="U94" s="8"/>
      <c r="V94" s="8"/>
      <c r="W94" s="8"/>
      <c r="X94" s="8"/>
      <c r="Y94" s="8"/>
      <c r="Z94" s="8"/>
      <c r="AA94" s="8"/>
      <c r="AB94" s="8"/>
      <c r="AC94" s="8"/>
      <c r="IW94" s="9"/>
      <c r="IX94" s="10"/>
    </row>
    <row r="95" spans="1:258" s="7" customFormat="1" thickBot="1" x14ac:dyDescent="0.25">
      <c r="A95" s="26"/>
      <c r="B95" s="27" t="s">
        <v>160</v>
      </c>
      <c r="C95" s="28"/>
      <c r="D95" s="29"/>
      <c r="E95" s="31">
        <v>0</v>
      </c>
      <c r="F95" s="30">
        <f>(F94*E95)</f>
        <v>0</v>
      </c>
      <c r="G95" s="8"/>
      <c r="H95" s="8"/>
      <c r="I95" s="8"/>
      <c r="J95" s="8"/>
      <c r="K95" s="8"/>
      <c r="L95" s="8"/>
      <c r="M95" s="8"/>
      <c r="N95" s="8"/>
      <c r="O95" s="8"/>
      <c r="P95" s="8"/>
      <c r="Q95" s="8"/>
      <c r="R95" s="8"/>
      <c r="S95" s="8"/>
      <c r="T95" s="8"/>
      <c r="U95" s="8"/>
      <c r="V95" s="8"/>
      <c r="W95" s="8"/>
      <c r="X95" s="8"/>
      <c r="Y95" s="8"/>
      <c r="Z95" s="8"/>
      <c r="AA95" s="8"/>
      <c r="AB95" s="8"/>
      <c r="AC95" s="8"/>
      <c r="IW95" s="9"/>
      <c r="IX95" s="10"/>
    </row>
    <row r="96" spans="1:258" s="7" customFormat="1" thickBot="1" x14ac:dyDescent="0.25">
      <c r="A96" s="32"/>
      <c r="B96" s="27" t="s">
        <v>161</v>
      </c>
      <c r="C96" s="28"/>
      <c r="D96" s="29"/>
      <c r="E96" s="29"/>
      <c r="F96" s="30">
        <f>(F94-F95)</f>
        <v>6012.5</v>
      </c>
      <c r="G96" s="8"/>
      <c r="H96" s="8"/>
      <c r="I96" s="8"/>
      <c r="J96" s="8"/>
      <c r="K96" s="8"/>
      <c r="L96" s="8"/>
      <c r="M96" s="8"/>
      <c r="N96" s="8"/>
      <c r="O96" s="8"/>
      <c r="P96" s="8"/>
      <c r="Q96" s="8"/>
      <c r="R96" s="8"/>
      <c r="S96" s="8"/>
      <c r="T96" s="8"/>
      <c r="U96" s="8"/>
      <c r="V96" s="8"/>
      <c r="W96" s="8"/>
      <c r="X96" s="8"/>
      <c r="Y96" s="8"/>
      <c r="Z96" s="8"/>
      <c r="AA96" s="8"/>
      <c r="AB96" s="8"/>
      <c r="AC96" s="8"/>
      <c r="IW96" s="9"/>
      <c r="IX96" s="10"/>
    </row>
    <row r="97" spans="1:258" thickBot="1" x14ac:dyDescent="0.25">
      <c r="A97" s="21" t="s">
        <v>162</v>
      </c>
      <c r="B97" s="22" t="s">
        <v>143</v>
      </c>
      <c r="C97" s="22"/>
      <c r="D97" s="23"/>
      <c r="E97" s="23"/>
      <c r="F97" s="24"/>
    </row>
    <row r="98" spans="1:258" thickBot="1" x14ac:dyDescent="0.25">
      <c r="A98" s="21" t="s">
        <v>163</v>
      </c>
      <c r="B98" s="22" t="s">
        <v>152</v>
      </c>
      <c r="C98" s="22"/>
      <c r="D98" s="23"/>
      <c r="E98" s="23"/>
      <c r="F98" s="24"/>
    </row>
    <row r="99" spans="1:258" thickBot="1" x14ac:dyDescent="0.25">
      <c r="A99" s="21" t="s">
        <v>164</v>
      </c>
      <c r="B99" s="22" t="s">
        <v>165</v>
      </c>
      <c r="C99" s="22"/>
      <c r="D99" s="23"/>
      <c r="E99" s="23"/>
      <c r="F99" s="24"/>
    </row>
    <row r="100" spans="1:258" thickBot="1" x14ac:dyDescent="0.25">
      <c r="A100" s="21" t="s">
        <v>166</v>
      </c>
      <c r="B100" s="22" t="s">
        <v>167</v>
      </c>
      <c r="C100" s="22"/>
      <c r="D100" s="23"/>
      <c r="E100" s="23"/>
      <c r="F100" s="24"/>
    </row>
    <row r="101" spans="1:258" s="7" customFormat="1" thickBot="1" x14ac:dyDescent="0.25">
      <c r="A101" s="26"/>
      <c r="B101" s="33" t="s">
        <v>168</v>
      </c>
      <c r="C101" s="28"/>
      <c r="D101" s="29"/>
      <c r="E101" s="29"/>
      <c r="F101" s="30">
        <f>SUM(F89,F96)</f>
        <v>121744.54999999999</v>
      </c>
      <c r="G101" s="8"/>
      <c r="H101" s="8"/>
      <c r="I101" s="8"/>
      <c r="J101" s="8"/>
      <c r="K101" s="8"/>
      <c r="L101" s="8"/>
      <c r="M101" s="8"/>
      <c r="N101" s="8"/>
      <c r="O101" s="8"/>
      <c r="P101" s="8"/>
      <c r="Q101" s="8"/>
      <c r="R101" s="8"/>
      <c r="S101" s="8"/>
      <c r="T101" s="8"/>
      <c r="U101" s="8"/>
      <c r="V101" s="8"/>
      <c r="W101" s="8"/>
      <c r="X101" s="8"/>
      <c r="Y101" s="8"/>
      <c r="Z101" s="8"/>
      <c r="AA101" s="8"/>
      <c r="AB101" s="8"/>
      <c r="AC101" s="8"/>
      <c r="IW101" s="9"/>
      <c r="IX101" s="10"/>
    </row>
    <row r="102" spans="1:258" s="7" customFormat="1" thickBot="1" x14ac:dyDescent="0.25">
      <c r="A102" s="26"/>
      <c r="B102" s="33" t="s">
        <v>169</v>
      </c>
      <c r="C102" s="28"/>
      <c r="D102" s="29"/>
      <c r="E102" s="31">
        <v>0</v>
      </c>
      <c r="F102" s="30">
        <f>(F101*E102)</f>
        <v>0</v>
      </c>
      <c r="G102" s="8"/>
      <c r="H102" s="8"/>
      <c r="I102" s="8"/>
      <c r="J102" s="8"/>
      <c r="K102" s="8"/>
      <c r="L102" s="8"/>
      <c r="M102" s="8"/>
      <c r="N102" s="8"/>
      <c r="O102" s="8"/>
      <c r="P102" s="8"/>
      <c r="Q102" s="8"/>
      <c r="R102" s="8"/>
      <c r="S102" s="8"/>
      <c r="T102" s="8"/>
      <c r="U102" s="8"/>
      <c r="V102" s="8"/>
      <c r="W102" s="8"/>
      <c r="X102" s="8"/>
      <c r="Y102" s="8"/>
      <c r="Z102" s="8"/>
      <c r="AA102" s="8"/>
      <c r="AB102" s="8"/>
      <c r="AC102" s="8"/>
      <c r="IW102" s="9"/>
      <c r="IX102" s="10"/>
    </row>
    <row r="103" spans="1:258" s="7" customFormat="1" thickBot="1" x14ac:dyDescent="0.25">
      <c r="A103" s="32"/>
      <c r="B103" s="33" t="s">
        <v>170</v>
      </c>
      <c r="C103" s="28"/>
      <c r="D103" s="29"/>
      <c r="E103" s="29"/>
      <c r="F103" s="30">
        <f>(F101-F102)</f>
        <v>121744.54999999999</v>
      </c>
      <c r="G103" s="8"/>
      <c r="H103" s="8"/>
      <c r="I103" s="8"/>
      <c r="J103" s="8"/>
      <c r="K103" s="8"/>
      <c r="L103" s="8"/>
      <c r="M103" s="8"/>
      <c r="N103" s="8"/>
      <c r="O103" s="8"/>
      <c r="P103" s="8"/>
      <c r="Q103" s="8"/>
      <c r="R103" s="8"/>
      <c r="S103" s="8"/>
      <c r="T103" s="8"/>
      <c r="U103" s="8"/>
      <c r="V103" s="8"/>
      <c r="W103" s="8"/>
      <c r="X103" s="8"/>
      <c r="Y103" s="8"/>
      <c r="Z103" s="8"/>
      <c r="AA103" s="8"/>
      <c r="AB103" s="8"/>
      <c r="AC103" s="8"/>
      <c r="IW103" s="9"/>
      <c r="IX103" s="10"/>
    </row>
    <row r="104" spans="1:258" s="7" customFormat="1" thickBot="1" x14ac:dyDescent="0.25">
      <c r="A104" s="26"/>
      <c r="B104" s="34" t="s">
        <v>171</v>
      </c>
      <c r="C104" s="28"/>
      <c r="D104" s="29"/>
      <c r="E104" s="29"/>
      <c r="F104" s="30">
        <f>SUM(F23,F82,F103)</f>
        <v>996766.77</v>
      </c>
      <c r="G104" s="8"/>
      <c r="H104" s="8"/>
      <c r="I104" s="8"/>
      <c r="J104" s="8"/>
      <c r="K104" s="8"/>
      <c r="L104" s="8"/>
      <c r="M104" s="8"/>
      <c r="N104" s="8"/>
      <c r="O104" s="8"/>
      <c r="P104" s="8"/>
      <c r="Q104" s="8"/>
      <c r="R104" s="8"/>
      <c r="S104" s="8"/>
      <c r="T104" s="8"/>
      <c r="U104" s="8"/>
      <c r="V104" s="8"/>
      <c r="W104" s="8"/>
      <c r="X104" s="8"/>
      <c r="Y104" s="8"/>
      <c r="Z104" s="8"/>
      <c r="AA104" s="8"/>
      <c r="AB104" s="8"/>
      <c r="AC104" s="8"/>
      <c r="IW104" s="9"/>
      <c r="IX104" s="10"/>
    </row>
    <row r="105" spans="1:258" s="7" customFormat="1" thickBot="1" x14ac:dyDescent="0.25">
      <c r="A105" s="26"/>
      <c r="B105" s="34" t="s">
        <v>172</v>
      </c>
      <c r="C105" s="28"/>
      <c r="D105" s="29"/>
      <c r="E105" s="31">
        <v>0</v>
      </c>
      <c r="F105" s="30">
        <f>(F104*E105)</f>
        <v>0</v>
      </c>
      <c r="G105" s="8"/>
      <c r="H105" s="8"/>
      <c r="I105" s="8"/>
      <c r="J105" s="8"/>
      <c r="K105" s="8"/>
      <c r="L105" s="8"/>
      <c r="M105" s="8"/>
      <c r="N105" s="8"/>
      <c r="O105" s="8"/>
      <c r="P105" s="8"/>
      <c r="Q105" s="8"/>
      <c r="R105" s="8"/>
      <c r="S105" s="8"/>
      <c r="T105" s="8"/>
      <c r="U105" s="8"/>
      <c r="V105" s="8"/>
      <c r="W105" s="8"/>
      <c r="X105" s="8"/>
      <c r="Y105" s="8"/>
      <c r="Z105" s="8"/>
      <c r="AA105" s="8"/>
      <c r="AB105" s="8"/>
      <c r="AC105" s="8"/>
      <c r="IW105" s="9"/>
      <c r="IX105" s="10"/>
    </row>
    <row r="106" spans="1:258" s="7" customFormat="1" thickBot="1" x14ac:dyDescent="0.25">
      <c r="A106" s="32"/>
      <c r="B106" s="34" t="s">
        <v>173</v>
      </c>
      <c r="C106" s="28"/>
      <c r="D106" s="29"/>
      <c r="E106" s="29"/>
      <c r="F106" s="30">
        <f>(F104-F105)</f>
        <v>996766.77</v>
      </c>
      <c r="G106" s="8"/>
      <c r="H106" s="8"/>
      <c r="I106" s="8"/>
      <c r="J106" s="8"/>
      <c r="K106" s="8"/>
      <c r="L106" s="8"/>
      <c r="M106" s="8"/>
      <c r="N106" s="8"/>
      <c r="O106" s="8"/>
      <c r="P106" s="8"/>
      <c r="Q106" s="8"/>
      <c r="R106" s="8"/>
      <c r="S106" s="8"/>
      <c r="T106" s="8"/>
      <c r="U106" s="8"/>
      <c r="V106" s="8"/>
      <c r="W106" s="8"/>
      <c r="X106" s="8"/>
      <c r="Y106" s="8"/>
      <c r="Z106" s="8"/>
      <c r="AA106" s="8"/>
      <c r="AB106" s="8"/>
      <c r="AC106" s="8"/>
      <c r="IW106" s="9"/>
      <c r="IX106" s="10"/>
    </row>
    <row r="107" spans="1:258" thickBot="1" x14ac:dyDescent="0.25">
      <c r="A107" s="21" t="s">
        <v>174</v>
      </c>
      <c r="B107" s="22" t="s">
        <v>175</v>
      </c>
      <c r="C107" s="22"/>
      <c r="D107" s="23"/>
      <c r="E107" s="23"/>
      <c r="F107" s="24"/>
    </row>
    <row r="108" spans="1:258" thickBot="1" x14ac:dyDescent="0.25">
      <c r="A108" s="21" t="s">
        <v>176</v>
      </c>
      <c r="B108" s="22" t="s">
        <v>177</v>
      </c>
      <c r="C108" s="22"/>
      <c r="D108" s="23"/>
      <c r="E108" s="23"/>
      <c r="F108" s="24"/>
    </row>
    <row r="109" spans="1:258" thickBot="1" x14ac:dyDescent="0.25">
      <c r="A109" s="21" t="s">
        <v>178</v>
      </c>
      <c r="B109" s="22" t="s">
        <v>179</v>
      </c>
      <c r="C109" s="22"/>
      <c r="D109" s="23"/>
      <c r="E109" s="23"/>
      <c r="F109" s="24"/>
    </row>
    <row r="110" spans="1:258" thickBot="1" x14ac:dyDescent="0.25">
      <c r="A110" s="25" t="s">
        <v>180</v>
      </c>
      <c r="B110" s="22" t="s">
        <v>181</v>
      </c>
      <c r="C110" s="22"/>
      <c r="D110" s="23"/>
      <c r="E110" s="23"/>
      <c r="F110" s="24"/>
    </row>
    <row r="111" spans="1:258" thickBot="1" x14ac:dyDescent="0.25">
      <c r="A111" s="25" t="s">
        <v>182</v>
      </c>
      <c r="B111" s="22" t="s">
        <v>183</v>
      </c>
      <c r="C111" s="22"/>
      <c r="D111" s="23"/>
      <c r="E111" s="23"/>
      <c r="F111" s="24"/>
    </row>
    <row r="112" spans="1:258" thickBot="1" x14ac:dyDescent="0.25">
      <c r="A112" s="25" t="s">
        <v>184</v>
      </c>
      <c r="B112" s="22" t="s">
        <v>185</v>
      </c>
      <c r="C112" s="22"/>
      <c r="D112" s="23"/>
      <c r="E112" s="23"/>
      <c r="F112" s="24"/>
    </row>
    <row r="113" spans="1:6" thickBot="1" x14ac:dyDescent="0.25">
      <c r="A113" s="25" t="s">
        <v>186</v>
      </c>
      <c r="B113" s="22" t="s">
        <v>185</v>
      </c>
      <c r="C113" s="22"/>
      <c r="D113" s="23"/>
      <c r="E113" s="23"/>
      <c r="F113" s="24"/>
    </row>
    <row r="114" spans="1:6" thickBot="1" x14ac:dyDescent="0.25">
      <c r="A114" s="21" t="s">
        <v>187</v>
      </c>
      <c r="B114" s="22" t="s">
        <v>188</v>
      </c>
      <c r="C114" s="22"/>
      <c r="D114" s="23"/>
      <c r="E114" s="23"/>
      <c r="F114" s="24"/>
    </row>
    <row r="115" spans="1:6" thickBot="1" x14ac:dyDescent="0.25">
      <c r="A115" s="21" t="s">
        <v>189</v>
      </c>
      <c r="B115" s="22" t="s">
        <v>190</v>
      </c>
      <c r="C115" s="22"/>
      <c r="D115" s="23"/>
      <c r="E115" s="23"/>
      <c r="F115" s="24"/>
    </row>
    <row r="116" spans="1:6" thickBot="1" x14ac:dyDescent="0.25">
      <c r="A116" s="25" t="s">
        <v>191</v>
      </c>
      <c r="B116" s="22" t="s">
        <v>192</v>
      </c>
      <c r="C116" s="22"/>
      <c r="D116" s="23"/>
      <c r="E116" s="23"/>
      <c r="F116" s="24"/>
    </row>
    <row r="117" spans="1:6" thickBot="1" x14ac:dyDescent="0.25">
      <c r="A117" s="25" t="s">
        <v>193</v>
      </c>
      <c r="B117" s="22" t="s">
        <v>194</v>
      </c>
      <c r="C117" s="22"/>
      <c r="D117" s="23"/>
      <c r="E117" s="23"/>
      <c r="F117" s="24"/>
    </row>
    <row r="118" spans="1:6" thickBot="1" x14ac:dyDescent="0.25">
      <c r="A118" s="25" t="s">
        <v>195</v>
      </c>
      <c r="B118" s="22" t="s">
        <v>196</v>
      </c>
      <c r="C118" s="22"/>
      <c r="D118" s="23"/>
      <c r="E118" s="23"/>
      <c r="F118" s="24"/>
    </row>
    <row r="119" spans="1:6" thickBot="1" x14ac:dyDescent="0.25">
      <c r="A119" s="25" t="s">
        <v>197</v>
      </c>
      <c r="B119" s="22" t="s">
        <v>198</v>
      </c>
      <c r="C119" s="22"/>
      <c r="D119" s="23"/>
      <c r="E119" s="23"/>
      <c r="F119" s="24"/>
    </row>
    <row r="120" spans="1:6" ht="48.75" thickBot="1" x14ac:dyDescent="0.25">
      <c r="A120" s="25" t="s">
        <v>199</v>
      </c>
      <c r="B120" s="22" t="s">
        <v>200</v>
      </c>
      <c r="C120" s="22"/>
      <c r="D120" s="23"/>
      <c r="E120" s="23"/>
      <c r="F120" s="24"/>
    </row>
    <row r="121" spans="1:6" thickBot="1" x14ac:dyDescent="0.25">
      <c r="A121" s="25" t="s">
        <v>201</v>
      </c>
      <c r="B121" s="22" t="s">
        <v>202</v>
      </c>
      <c r="C121" s="22"/>
      <c r="D121" s="23"/>
      <c r="E121" s="23"/>
      <c r="F121" s="24"/>
    </row>
    <row r="122" spans="1:6" ht="24.75" thickBot="1" x14ac:dyDescent="0.25">
      <c r="A122" s="25" t="s">
        <v>203</v>
      </c>
      <c r="B122" s="22" t="s">
        <v>204</v>
      </c>
      <c r="C122" s="22"/>
      <c r="D122" s="23"/>
      <c r="E122" s="23"/>
      <c r="F122" s="24"/>
    </row>
    <row r="123" spans="1:6" thickBot="1" x14ac:dyDescent="0.25">
      <c r="A123" s="25" t="s">
        <v>205</v>
      </c>
      <c r="B123" s="22" t="s">
        <v>206</v>
      </c>
      <c r="C123" s="22"/>
      <c r="D123" s="23"/>
      <c r="E123" s="23"/>
      <c r="F123" s="24"/>
    </row>
    <row r="124" spans="1:6" thickBot="1" x14ac:dyDescent="0.25">
      <c r="A124" s="21" t="s">
        <v>207</v>
      </c>
      <c r="B124" s="22" t="s">
        <v>208</v>
      </c>
      <c r="C124" s="22"/>
      <c r="D124" s="23"/>
      <c r="E124" s="23"/>
      <c r="F124" s="24"/>
    </row>
    <row r="125" spans="1:6" thickBot="1" x14ac:dyDescent="0.25">
      <c r="A125" s="25" t="s">
        <v>209</v>
      </c>
      <c r="B125" s="22" t="s">
        <v>210</v>
      </c>
      <c r="C125" s="22"/>
      <c r="D125" s="23"/>
      <c r="E125" s="23"/>
      <c r="F125" s="24"/>
    </row>
    <row r="126" spans="1:6" thickBot="1" x14ac:dyDescent="0.25">
      <c r="A126" s="25" t="s">
        <v>211</v>
      </c>
      <c r="B126" s="22" t="s">
        <v>212</v>
      </c>
      <c r="C126" s="22"/>
      <c r="D126" s="23"/>
      <c r="E126" s="23"/>
      <c r="F126" s="24"/>
    </row>
    <row r="127" spans="1:6" thickBot="1" x14ac:dyDescent="0.25">
      <c r="A127" s="25" t="s">
        <v>213</v>
      </c>
      <c r="B127" s="22" t="s">
        <v>214</v>
      </c>
      <c r="C127" s="22"/>
      <c r="D127" s="23"/>
      <c r="E127" s="23"/>
      <c r="F127" s="24"/>
    </row>
    <row r="128" spans="1:6" thickBot="1" x14ac:dyDescent="0.25">
      <c r="A128" s="25" t="s">
        <v>215</v>
      </c>
      <c r="B128" s="22" t="s">
        <v>216</v>
      </c>
      <c r="C128" s="22" t="s">
        <v>28</v>
      </c>
      <c r="D128" s="23">
        <v>300</v>
      </c>
      <c r="E128" s="23">
        <v>32</v>
      </c>
      <c r="F128" s="24">
        <f t="shared" ref="F128:F154" si="2">E128*D128</f>
        <v>9600</v>
      </c>
    </row>
    <row r="129" spans="1:6" thickBot="1" x14ac:dyDescent="0.25">
      <c r="A129" s="25" t="s">
        <v>217</v>
      </c>
      <c r="B129" s="22" t="s">
        <v>218</v>
      </c>
      <c r="C129" s="22" t="s">
        <v>28</v>
      </c>
      <c r="D129" s="23">
        <v>50</v>
      </c>
      <c r="E129" s="23">
        <v>50</v>
      </c>
      <c r="F129" s="24">
        <f t="shared" si="2"/>
        <v>2500</v>
      </c>
    </row>
    <row r="130" spans="1:6" ht="24.75" thickBot="1" x14ac:dyDescent="0.25">
      <c r="A130" s="25" t="s">
        <v>219</v>
      </c>
      <c r="B130" s="22" t="s">
        <v>220</v>
      </c>
      <c r="C130" s="22" t="s">
        <v>25</v>
      </c>
      <c r="D130" s="23">
        <v>7</v>
      </c>
      <c r="E130" s="23">
        <v>2437</v>
      </c>
      <c r="F130" s="24">
        <f t="shared" si="2"/>
        <v>17059</v>
      </c>
    </row>
    <row r="131" spans="1:6" thickBot="1" x14ac:dyDescent="0.25">
      <c r="A131" s="25" t="s">
        <v>221</v>
      </c>
      <c r="B131" s="22" t="s">
        <v>222</v>
      </c>
      <c r="C131" s="22" t="s">
        <v>25</v>
      </c>
      <c r="D131" s="23">
        <v>7</v>
      </c>
      <c r="E131" s="23">
        <v>662</v>
      </c>
      <c r="F131" s="24">
        <f t="shared" si="2"/>
        <v>4634</v>
      </c>
    </row>
    <row r="132" spans="1:6" thickBot="1" x14ac:dyDescent="0.25">
      <c r="A132" s="25" t="s">
        <v>223</v>
      </c>
      <c r="B132" s="22" t="s">
        <v>224</v>
      </c>
      <c r="C132" s="22" t="s">
        <v>25</v>
      </c>
      <c r="D132" s="23">
        <v>7</v>
      </c>
      <c r="E132" s="23">
        <v>500</v>
      </c>
      <c r="F132" s="24">
        <f t="shared" si="2"/>
        <v>3500</v>
      </c>
    </row>
    <row r="133" spans="1:6" ht="24.75" thickBot="1" x14ac:dyDescent="0.25">
      <c r="A133" s="25" t="s">
        <v>225</v>
      </c>
      <c r="B133" s="22" t="s">
        <v>226</v>
      </c>
      <c r="C133" s="22" t="s">
        <v>25</v>
      </c>
      <c r="D133" s="23">
        <v>7</v>
      </c>
      <c r="E133" s="23">
        <v>170</v>
      </c>
      <c r="F133" s="24">
        <f t="shared" si="2"/>
        <v>1190</v>
      </c>
    </row>
    <row r="134" spans="1:6" ht="36.75" thickBot="1" x14ac:dyDescent="0.25">
      <c r="A134" s="25" t="s">
        <v>227</v>
      </c>
      <c r="B134" s="22" t="s">
        <v>228</v>
      </c>
      <c r="C134" s="22" t="s">
        <v>28</v>
      </c>
      <c r="D134" s="23">
        <v>350</v>
      </c>
      <c r="E134" s="23">
        <v>60</v>
      </c>
      <c r="F134" s="24">
        <f t="shared" si="2"/>
        <v>21000</v>
      </c>
    </row>
    <row r="135" spans="1:6" ht="24.75" thickBot="1" x14ac:dyDescent="0.25">
      <c r="A135" s="25" t="s">
        <v>229</v>
      </c>
      <c r="B135" s="22" t="s">
        <v>230</v>
      </c>
      <c r="C135" s="22" t="s">
        <v>25</v>
      </c>
      <c r="D135" s="23">
        <v>10</v>
      </c>
      <c r="E135" s="23">
        <v>446</v>
      </c>
      <c r="F135" s="24">
        <f t="shared" si="2"/>
        <v>4460</v>
      </c>
    </row>
    <row r="136" spans="1:6" ht="24.75" thickBot="1" x14ac:dyDescent="0.25">
      <c r="A136" s="25" t="s">
        <v>231</v>
      </c>
      <c r="B136" s="22" t="s">
        <v>232</v>
      </c>
      <c r="C136" s="22" t="s">
        <v>28</v>
      </c>
      <c r="D136" s="23">
        <v>50</v>
      </c>
      <c r="E136" s="23">
        <v>130</v>
      </c>
      <c r="F136" s="24">
        <f t="shared" si="2"/>
        <v>6500</v>
      </c>
    </row>
    <row r="137" spans="1:6" ht="24.75" thickBot="1" x14ac:dyDescent="0.25">
      <c r="A137" s="25" t="s">
        <v>233</v>
      </c>
      <c r="B137" s="22" t="s">
        <v>234</v>
      </c>
      <c r="C137" s="22" t="s">
        <v>25</v>
      </c>
      <c r="D137" s="23">
        <v>1</v>
      </c>
      <c r="E137" s="23">
        <v>188</v>
      </c>
      <c r="F137" s="24">
        <f t="shared" si="2"/>
        <v>188</v>
      </c>
    </row>
    <row r="138" spans="1:6" ht="36.75" thickBot="1" x14ac:dyDescent="0.25">
      <c r="A138" s="25" t="s">
        <v>235</v>
      </c>
      <c r="B138" s="22" t="s">
        <v>236</v>
      </c>
      <c r="C138" s="22" t="s">
        <v>25</v>
      </c>
      <c r="D138" s="23">
        <v>1</v>
      </c>
      <c r="E138" s="23">
        <v>2646</v>
      </c>
      <c r="F138" s="24">
        <f t="shared" si="2"/>
        <v>2646</v>
      </c>
    </row>
    <row r="139" spans="1:6" thickBot="1" x14ac:dyDescent="0.25">
      <c r="A139" s="25" t="s">
        <v>237</v>
      </c>
      <c r="B139" s="22" t="s">
        <v>238</v>
      </c>
      <c r="C139" s="22" t="s">
        <v>25</v>
      </c>
      <c r="D139" s="23">
        <v>1</v>
      </c>
      <c r="E139" s="23">
        <v>331</v>
      </c>
      <c r="F139" s="24">
        <f t="shared" si="2"/>
        <v>331</v>
      </c>
    </row>
    <row r="140" spans="1:6" thickBot="1" x14ac:dyDescent="0.25">
      <c r="A140" s="25" t="s">
        <v>239</v>
      </c>
      <c r="B140" s="22" t="s">
        <v>240</v>
      </c>
      <c r="C140" s="22" t="s">
        <v>28</v>
      </c>
      <c r="D140" s="23">
        <v>30</v>
      </c>
      <c r="E140" s="23">
        <v>34</v>
      </c>
      <c r="F140" s="24">
        <f t="shared" si="2"/>
        <v>1020</v>
      </c>
    </row>
    <row r="141" spans="1:6" ht="24.75" thickBot="1" x14ac:dyDescent="0.25">
      <c r="A141" s="25" t="s">
        <v>241</v>
      </c>
      <c r="B141" s="22" t="s">
        <v>242</v>
      </c>
      <c r="C141" s="22" t="s">
        <v>28</v>
      </c>
      <c r="D141" s="23">
        <v>35</v>
      </c>
      <c r="E141" s="23">
        <v>20</v>
      </c>
      <c r="F141" s="24">
        <f t="shared" si="2"/>
        <v>700</v>
      </c>
    </row>
    <row r="142" spans="1:6" ht="24.75" thickBot="1" x14ac:dyDescent="0.25">
      <c r="A142" s="25" t="s">
        <v>243</v>
      </c>
      <c r="B142" s="22" t="s">
        <v>244</v>
      </c>
      <c r="C142" s="22" t="s">
        <v>28</v>
      </c>
      <c r="D142" s="23">
        <v>350</v>
      </c>
      <c r="E142" s="23">
        <v>155</v>
      </c>
      <c r="F142" s="24">
        <f t="shared" si="2"/>
        <v>54250</v>
      </c>
    </row>
    <row r="143" spans="1:6" ht="36.75" thickBot="1" x14ac:dyDescent="0.25">
      <c r="A143" s="25" t="s">
        <v>245</v>
      </c>
      <c r="B143" s="22" t="s">
        <v>246</v>
      </c>
      <c r="C143" s="22" t="s">
        <v>25</v>
      </c>
      <c r="D143" s="23">
        <v>3</v>
      </c>
      <c r="E143" s="23">
        <v>1340</v>
      </c>
      <c r="F143" s="24">
        <f t="shared" si="2"/>
        <v>4020</v>
      </c>
    </row>
    <row r="144" spans="1:6" ht="24.75" thickBot="1" x14ac:dyDescent="0.25">
      <c r="A144" s="25" t="s">
        <v>247</v>
      </c>
      <c r="B144" s="22" t="s">
        <v>248</v>
      </c>
      <c r="C144" s="22" t="s">
        <v>25</v>
      </c>
      <c r="D144" s="23">
        <v>3</v>
      </c>
      <c r="E144" s="23">
        <v>248</v>
      </c>
      <c r="F144" s="24">
        <f t="shared" si="2"/>
        <v>744</v>
      </c>
    </row>
    <row r="145" spans="1:6" ht="24.75" thickBot="1" x14ac:dyDescent="0.25">
      <c r="A145" s="25" t="s">
        <v>249</v>
      </c>
      <c r="B145" s="22" t="s">
        <v>250</v>
      </c>
      <c r="C145" s="22" t="s">
        <v>25</v>
      </c>
      <c r="D145" s="23">
        <v>1</v>
      </c>
      <c r="E145" s="23">
        <v>2500</v>
      </c>
      <c r="F145" s="24">
        <f t="shared" si="2"/>
        <v>2500</v>
      </c>
    </row>
    <row r="146" spans="1:6" ht="36.75" thickBot="1" x14ac:dyDescent="0.25">
      <c r="A146" s="25" t="s">
        <v>251</v>
      </c>
      <c r="B146" s="22" t="s">
        <v>252</v>
      </c>
      <c r="C146" s="22" t="s">
        <v>25</v>
      </c>
      <c r="D146" s="23">
        <v>1</v>
      </c>
      <c r="E146" s="23">
        <v>3197</v>
      </c>
      <c r="F146" s="24">
        <f t="shared" si="2"/>
        <v>3197</v>
      </c>
    </row>
    <row r="147" spans="1:6" ht="24.75" thickBot="1" x14ac:dyDescent="0.25">
      <c r="A147" s="25" t="s">
        <v>253</v>
      </c>
      <c r="B147" s="22" t="s">
        <v>254</v>
      </c>
      <c r="C147" s="22" t="s">
        <v>25</v>
      </c>
      <c r="D147" s="23">
        <v>30</v>
      </c>
      <c r="E147" s="23">
        <v>450</v>
      </c>
      <c r="F147" s="24">
        <f t="shared" si="2"/>
        <v>13500</v>
      </c>
    </row>
    <row r="148" spans="1:6" thickBot="1" x14ac:dyDescent="0.25">
      <c r="A148" s="25" t="s">
        <v>255</v>
      </c>
      <c r="B148" s="22" t="s">
        <v>256</v>
      </c>
      <c r="C148" s="22" t="s">
        <v>25</v>
      </c>
      <c r="D148" s="23">
        <v>30</v>
      </c>
      <c r="E148" s="23">
        <v>32</v>
      </c>
      <c r="F148" s="24">
        <f t="shared" si="2"/>
        <v>960</v>
      </c>
    </row>
    <row r="149" spans="1:6" ht="60.75" thickBot="1" x14ac:dyDescent="0.25">
      <c r="A149" s="25" t="s">
        <v>257</v>
      </c>
      <c r="B149" s="22" t="s">
        <v>258</v>
      </c>
      <c r="C149" s="22" t="s">
        <v>25</v>
      </c>
      <c r="D149" s="23">
        <v>1</v>
      </c>
      <c r="E149" s="23">
        <v>30000</v>
      </c>
      <c r="F149" s="24">
        <f t="shared" si="2"/>
        <v>30000</v>
      </c>
    </row>
    <row r="150" spans="1:6" ht="36.75" thickBot="1" x14ac:dyDescent="0.25">
      <c r="A150" s="25" t="s">
        <v>259</v>
      </c>
      <c r="B150" s="22" t="s">
        <v>260</v>
      </c>
      <c r="C150" s="22" t="s">
        <v>25</v>
      </c>
      <c r="D150" s="23">
        <v>1</v>
      </c>
      <c r="E150" s="23">
        <v>2800</v>
      </c>
      <c r="F150" s="24">
        <f t="shared" si="2"/>
        <v>2800</v>
      </c>
    </row>
    <row r="151" spans="1:6" ht="24.75" thickBot="1" x14ac:dyDescent="0.25">
      <c r="A151" s="25" t="s">
        <v>261</v>
      </c>
      <c r="B151" s="22" t="s">
        <v>262</v>
      </c>
      <c r="C151" s="22" t="s">
        <v>28</v>
      </c>
      <c r="D151" s="23">
        <v>1</v>
      </c>
      <c r="E151" s="23">
        <v>7000</v>
      </c>
      <c r="F151" s="24">
        <f t="shared" si="2"/>
        <v>7000</v>
      </c>
    </row>
    <row r="152" spans="1:6" ht="24.75" thickBot="1" x14ac:dyDescent="0.25">
      <c r="A152" s="25" t="s">
        <v>263</v>
      </c>
      <c r="B152" s="22" t="s">
        <v>264</v>
      </c>
      <c r="C152" s="22" t="s">
        <v>25</v>
      </c>
      <c r="D152" s="23">
        <v>1</v>
      </c>
      <c r="E152" s="23">
        <v>6000</v>
      </c>
      <c r="F152" s="24">
        <f t="shared" si="2"/>
        <v>6000</v>
      </c>
    </row>
    <row r="153" spans="1:6" ht="48.75" thickBot="1" x14ac:dyDescent="0.25">
      <c r="A153" s="25" t="s">
        <v>265</v>
      </c>
      <c r="B153" s="22" t="s">
        <v>266</v>
      </c>
      <c r="C153" s="22" t="s">
        <v>25</v>
      </c>
      <c r="D153" s="23">
        <v>1</v>
      </c>
      <c r="E153" s="23">
        <v>1500</v>
      </c>
      <c r="F153" s="24">
        <f t="shared" si="2"/>
        <v>1500</v>
      </c>
    </row>
    <row r="154" spans="1:6" thickBot="1" x14ac:dyDescent="0.25">
      <c r="A154" s="25" t="s">
        <v>267</v>
      </c>
      <c r="B154" s="22" t="s">
        <v>268</v>
      </c>
      <c r="C154" s="22" t="s">
        <v>25</v>
      </c>
      <c r="D154" s="23">
        <v>1</v>
      </c>
      <c r="E154" s="23">
        <v>1200</v>
      </c>
      <c r="F154" s="24">
        <f t="shared" si="2"/>
        <v>1200</v>
      </c>
    </row>
    <row r="155" spans="1:6" thickBot="1" x14ac:dyDescent="0.25">
      <c r="A155" s="25" t="s">
        <v>269</v>
      </c>
      <c r="B155" s="22" t="s">
        <v>270</v>
      </c>
      <c r="C155" s="22"/>
      <c r="D155" s="23"/>
      <c r="E155" s="23"/>
      <c r="F155" s="24"/>
    </row>
    <row r="156" spans="1:6" thickBot="1" x14ac:dyDescent="0.25">
      <c r="A156" s="25" t="s">
        <v>271</v>
      </c>
      <c r="B156" s="22" t="s">
        <v>272</v>
      </c>
      <c r="C156" s="22" t="s">
        <v>25</v>
      </c>
      <c r="D156" s="23">
        <v>1</v>
      </c>
      <c r="E156" s="23">
        <v>700</v>
      </c>
      <c r="F156" s="24">
        <f t="shared" ref="F156:F161" si="3">E156*D156</f>
        <v>700</v>
      </c>
    </row>
    <row r="157" spans="1:6" thickBot="1" x14ac:dyDescent="0.25">
      <c r="A157" s="25" t="s">
        <v>273</v>
      </c>
      <c r="B157" s="22" t="s">
        <v>274</v>
      </c>
      <c r="C157" s="22" t="s">
        <v>25</v>
      </c>
      <c r="D157" s="23">
        <v>1</v>
      </c>
      <c r="E157" s="23">
        <v>3000</v>
      </c>
      <c r="F157" s="24">
        <f t="shared" si="3"/>
        <v>3000</v>
      </c>
    </row>
    <row r="158" spans="1:6" thickBot="1" x14ac:dyDescent="0.25">
      <c r="A158" s="25" t="s">
        <v>275</v>
      </c>
      <c r="B158" s="22" t="s">
        <v>276</v>
      </c>
      <c r="C158" s="22" t="s">
        <v>25</v>
      </c>
      <c r="D158" s="23">
        <v>1</v>
      </c>
      <c r="E158" s="23">
        <v>800</v>
      </c>
      <c r="F158" s="24">
        <f t="shared" si="3"/>
        <v>800</v>
      </c>
    </row>
    <row r="159" spans="1:6" thickBot="1" x14ac:dyDescent="0.25">
      <c r="A159" s="25" t="s">
        <v>277</v>
      </c>
      <c r="B159" s="22" t="s">
        <v>278</v>
      </c>
      <c r="C159" s="22" t="s">
        <v>25</v>
      </c>
      <c r="D159" s="23">
        <v>1</v>
      </c>
      <c r="E159" s="23">
        <v>450</v>
      </c>
      <c r="F159" s="24">
        <f t="shared" si="3"/>
        <v>450</v>
      </c>
    </row>
    <row r="160" spans="1:6" thickBot="1" x14ac:dyDescent="0.25">
      <c r="A160" s="25" t="s">
        <v>279</v>
      </c>
      <c r="B160" s="22" t="s">
        <v>280</v>
      </c>
      <c r="C160" s="22" t="s">
        <v>25</v>
      </c>
      <c r="D160" s="23">
        <v>1</v>
      </c>
      <c r="E160" s="23">
        <v>2500</v>
      </c>
      <c r="F160" s="24">
        <f t="shared" si="3"/>
        <v>2500</v>
      </c>
    </row>
    <row r="161" spans="1:258" ht="24.75" thickBot="1" x14ac:dyDescent="0.25">
      <c r="A161" s="25" t="s">
        <v>281</v>
      </c>
      <c r="B161" s="22" t="s">
        <v>282</v>
      </c>
      <c r="C161" s="22" t="s">
        <v>25</v>
      </c>
      <c r="D161" s="23">
        <v>1</v>
      </c>
      <c r="E161" s="23">
        <v>2500</v>
      </c>
      <c r="F161" s="24">
        <f t="shared" si="3"/>
        <v>2500</v>
      </c>
    </row>
    <row r="162" spans="1:258" s="7" customFormat="1" thickBot="1" x14ac:dyDescent="0.25">
      <c r="A162" s="26"/>
      <c r="B162" s="27" t="s">
        <v>283</v>
      </c>
      <c r="C162" s="28"/>
      <c r="D162" s="29"/>
      <c r="E162" s="29"/>
      <c r="F162" s="30">
        <f>SUM(F128:F161)</f>
        <v>212949</v>
      </c>
      <c r="G162" s="8"/>
      <c r="H162" s="8"/>
      <c r="I162" s="8"/>
      <c r="J162" s="8"/>
      <c r="K162" s="8"/>
      <c r="L162" s="8"/>
      <c r="M162" s="8"/>
      <c r="N162" s="8"/>
      <c r="O162" s="8"/>
      <c r="P162" s="8"/>
      <c r="Q162" s="8"/>
      <c r="R162" s="8"/>
      <c r="S162" s="8"/>
      <c r="T162" s="8"/>
      <c r="U162" s="8"/>
      <c r="V162" s="8"/>
      <c r="W162" s="8"/>
      <c r="X162" s="8"/>
      <c r="Y162" s="8"/>
      <c r="Z162" s="8"/>
      <c r="AA162" s="8"/>
      <c r="AB162" s="8"/>
      <c r="AC162" s="8"/>
      <c r="IW162" s="9"/>
      <c r="IX162" s="10"/>
    </row>
    <row r="163" spans="1:258" s="7" customFormat="1" thickBot="1" x14ac:dyDescent="0.25">
      <c r="A163" s="26"/>
      <c r="B163" s="27" t="s">
        <v>284</v>
      </c>
      <c r="C163" s="28"/>
      <c r="D163" s="29"/>
      <c r="E163" s="31">
        <v>0</v>
      </c>
      <c r="F163" s="30">
        <f>(F162*E163)</f>
        <v>0</v>
      </c>
      <c r="G163" s="8"/>
      <c r="H163" s="8"/>
      <c r="I163" s="8"/>
      <c r="J163" s="8"/>
      <c r="K163" s="8"/>
      <c r="L163" s="8"/>
      <c r="M163" s="8"/>
      <c r="N163" s="8"/>
      <c r="O163" s="8"/>
      <c r="P163" s="8"/>
      <c r="Q163" s="8"/>
      <c r="R163" s="8"/>
      <c r="S163" s="8"/>
      <c r="T163" s="8"/>
      <c r="U163" s="8"/>
      <c r="V163" s="8"/>
      <c r="W163" s="8"/>
      <c r="X163" s="8"/>
      <c r="Y163" s="8"/>
      <c r="Z163" s="8"/>
      <c r="AA163" s="8"/>
      <c r="AB163" s="8"/>
      <c r="AC163" s="8"/>
      <c r="IW163" s="9"/>
      <c r="IX163" s="10"/>
    </row>
    <row r="164" spans="1:258" s="7" customFormat="1" thickBot="1" x14ac:dyDescent="0.25">
      <c r="A164" s="32"/>
      <c r="B164" s="27" t="s">
        <v>285</v>
      </c>
      <c r="C164" s="28"/>
      <c r="D164" s="29"/>
      <c r="E164" s="29"/>
      <c r="F164" s="30">
        <f>(F162-F163)</f>
        <v>212949</v>
      </c>
      <c r="G164" s="8"/>
      <c r="H164" s="8"/>
      <c r="I164" s="8"/>
      <c r="J164" s="8"/>
      <c r="K164" s="8"/>
      <c r="L164" s="8"/>
      <c r="M164" s="8"/>
      <c r="N164" s="8"/>
      <c r="O164" s="8"/>
      <c r="P164" s="8"/>
      <c r="Q164" s="8"/>
      <c r="R164" s="8"/>
      <c r="S164" s="8"/>
      <c r="T164" s="8"/>
      <c r="U164" s="8"/>
      <c r="V164" s="8"/>
      <c r="W164" s="8"/>
      <c r="X164" s="8"/>
      <c r="Y164" s="8"/>
      <c r="Z164" s="8"/>
      <c r="AA164" s="8"/>
      <c r="AB164" s="8"/>
      <c r="AC164" s="8"/>
      <c r="IW164" s="9"/>
      <c r="IX164" s="10"/>
    </row>
    <row r="165" spans="1:258" s="7" customFormat="1" thickBot="1" x14ac:dyDescent="0.25">
      <c r="A165" s="26"/>
      <c r="B165" s="33" t="s">
        <v>286</v>
      </c>
      <c r="C165" s="28"/>
      <c r="D165" s="29"/>
      <c r="E165" s="29"/>
      <c r="F165" s="30">
        <f>SUM(F164)</f>
        <v>212949</v>
      </c>
      <c r="G165" s="8"/>
      <c r="H165" s="8"/>
      <c r="I165" s="8"/>
      <c r="J165" s="8"/>
      <c r="K165" s="8"/>
      <c r="L165" s="8"/>
      <c r="M165" s="8"/>
      <c r="N165" s="8"/>
      <c r="O165" s="8"/>
      <c r="P165" s="8"/>
      <c r="Q165" s="8"/>
      <c r="R165" s="8"/>
      <c r="S165" s="8"/>
      <c r="T165" s="8"/>
      <c r="U165" s="8"/>
      <c r="V165" s="8"/>
      <c r="W165" s="8"/>
      <c r="X165" s="8"/>
      <c r="Y165" s="8"/>
      <c r="Z165" s="8"/>
      <c r="AA165" s="8"/>
      <c r="AB165" s="8"/>
      <c r="AC165" s="8"/>
      <c r="IW165" s="9"/>
      <c r="IX165" s="10"/>
    </row>
    <row r="166" spans="1:258" s="7" customFormat="1" thickBot="1" x14ac:dyDescent="0.25">
      <c r="A166" s="26"/>
      <c r="B166" s="33" t="s">
        <v>287</v>
      </c>
      <c r="C166" s="28"/>
      <c r="D166" s="29"/>
      <c r="E166" s="31">
        <v>0</v>
      </c>
      <c r="F166" s="30">
        <f>(F165*E166)</f>
        <v>0</v>
      </c>
      <c r="G166" s="8"/>
      <c r="H166" s="8"/>
      <c r="I166" s="8"/>
      <c r="J166" s="8"/>
      <c r="K166" s="8"/>
      <c r="L166" s="8"/>
      <c r="M166" s="8"/>
      <c r="N166" s="8"/>
      <c r="O166" s="8"/>
      <c r="P166" s="8"/>
      <c r="Q166" s="8"/>
      <c r="R166" s="8"/>
      <c r="S166" s="8"/>
      <c r="T166" s="8"/>
      <c r="U166" s="8"/>
      <c r="V166" s="8"/>
      <c r="W166" s="8"/>
      <c r="X166" s="8"/>
      <c r="Y166" s="8"/>
      <c r="Z166" s="8"/>
      <c r="AA166" s="8"/>
      <c r="AB166" s="8"/>
      <c r="AC166" s="8"/>
      <c r="IW166" s="9"/>
      <c r="IX166" s="10"/>
    </row>
    <row r="167" spans="1:258" s="7" customFormat="1" thickBot="1" x14ac:dyDescent="0.25">
      <c r="A167" s="32"/>
      <c r="B167" s="33" t="s">
        <v>288</v>
      </c>
      <c r="C167" s="28"/>
      <c r="D167" s="29"/>
      <c r="E167" s="29"/>
      <c r="F167" s="30">
        <f>(F165-F166)</f>
        <v>212949</v>
      </c>
      <c r="G167" s="8"/>
      <c r="H167" s="8"/>
      <c r="I167" s="8"/>
      <c r="J167" s="8"/>
      <c r="K167" s="8"/>
      <c r="L167" s="8"/>
      <c r="M167" s="8"/>
      <c r="N167" s="8"/>
      <c r="O167" s="8"/>
      <c r="P167" s="8"/>
      <c r="Q167" s="8"/>
      <c r="R167" s="8"/>
      <c r="S167" s="8"/>
      <c r="T167" s="8"/>
      <c r="U167" s="8"/>
      <c r="V167" s="8"/>
      <c r="W167" s="8"/>
      <c r="X167" s="8"/>
      <c r="Y167" s="8"/>
      <c r="Z167" s="8"/>
      <c r="AA167" s="8"/>
      <c r="AB167" s="8"/>
      <c r="AC167" s="8"/>
      <c r="IW167" s="9"/>
      <c r="IX167" s="10"/>
    </row>
    <row r="168" spans="1:258" s="7" customFormat="1" thickBot="1" x14ac:dyDescent="0.25">
      <c r="A168" s="26"/>
      <c r="B168" s="34" t="s">
        <v>289</v>
      </c>
      <c r="C168" s="28"/>
      <c r="D168" s="29"/>
      <c r="E168" s="29"/>
      <c r="F168" s="30">
        <f>SUM(F167)</f>
        <v>212949</v>
      </c>
      <c r="G168" s="8"/>
      <c r="H168" s="8"/>
      <c r="I168" s="8"/>
      <c r="J168" s="8"/>
      <c r="K168" s="8"/>
      <c r="L168" s="8"/>
      <c r="M168" s="8"/>
      <c r="N168" s="8"/>
      <c r="O168" s="8"/>
      <c r="P168" s="8"/>
      <c r="Q168" s="8"/>
      <c r="R168" s="8"/>
      <c r="S168" s="8"/>
      <c r="T168" s="8"/>
      <c r="U168" s="8"/>
      <c r="V168" s="8"/>
      <c r="W168" s="8"/>
      <c r="X168" s="8"/>
      <c r="Y168" s="8"/>
      <c r="Z168" s="8"/>
      <c r="AA168" s="8"/>
      <c r="AB168" s="8"/>
      <c r="AC168" s="8"/>
      <c r="IW168" s="9"/>
      <c r="IX168" s="10"/>
    </row>
    <row r="169" spans="1:258" s="7" customFormat="1" thickBot="1" x14ac:dyDescent="0.25">
      <c r="A169" s="26"/>
      <c r="B169" s="34" t="s">
        <v>290</v>
      </c>
      <c r="C169" s="28"/>
      <c r="D169" s="29"/>
      <c r="E169" s="31">
        <v>0</v>
      </c>
      <c r="F169" s="30">
        <f>(F168*E169)</f>
        <v>0</v>
      </c>
      <c r="G169" s="8"/>
      <c r="H169" s="8"/>
      <c r="I169" s="8"/>
      <c r="J169" s="8"/>
      <c r="K169" s="8"/>
      <c r="L169" s="8"/>
      <c r="M169" s="8"/>
      <c r="N169" s="8"/>
      <c r="O169" s="8"/>
      <c r="P169" s="8"/>
      <c r="Q169" s="8"/>
      <c r="R169" s="8"/>
      <c r="S169" s="8"/>
      <c r="T169" s="8"/>
      <c r="U169" s="8"/>
      <c r="V169" s="8"/>
      <c r="W169" s="8"/>
      <c r="X169" s="8"/>
      <c r="Y169" s="8"/>
      <c r="Z169" s="8"/>
      <c r="AA169" s="8"/>
      <c r="AB169" s="8"/>
      <c r="AC169" s="8"/>
      <c r="IW169" s="9"/>
      <c r="IX169" s="10"/>
    </row>
    <row r="170" spans="1:258" s="7" customFormat="1" thickBot="1" x14ac:dyDescent="0.25">
      <c r="A170" s="32"/>
      <c r="B170" s="34" t="s">
        <v>291</v>
      </c>
      <c r="C170" s="28"/>
      <c r="D170" s="29"/>
      <c r="E170" s="29"/>
      <c r="F170" s="30">
        <f>(F168-F169)</f>
        <v>212949</v>
      </c>
      <c r="G170" s="8"/>
      <c r="H170" s="8"/>
      <c r="I170" s="8"/>
      <c r="J170" s="8"/>
      <c r="K170" s="8"/>
      <c r="L170" s="8"/>
      <c r="M170" s="8"/>
      <c r="N170" s="8"/>
      <c r="O170" s="8"/>
      <c r="P170" s="8"/>
      <c r="Q170" s="8"/>
      <c r="R170" s="8"/>
      <c r="S170" s="8"/>
      <c r="T170" s="8"/>
      <c r="U170" s="8"/>
      <c r="V170" s="8"/>
      <c r="W170" s="8"/>
      <c r="X170" s="8"/>
      <c r="Y170" s="8"/>
      <c r="Z170" s="8"/>
      <c r="AA170" s="8"/>
      <c r="AB170" s="8"/>
      <c r="AC170" s="8"/>
      <c r="IW170" s="9"/>
      <c r="IX170" s="10"/>
    </row>
    <row r="171" spans="1:258" thickBot="1" x14ac:dyDescent="0.25">
      <c r="A171" s="21" t="s">
        <v>292</v>
      </c>
      <c r="B171" s="22" t="s">
        <v>293</v>
      </c>
      <c r="C171" s="22"/>
      <c r="D171" s="23"/>
      <c r="E171" s="23"/>
      <c r="F171" s="24"/>
    </row>
    <row r="172" spans="1:258" thickBot="1" x14ac:dyDescent="0.25">
      <c r="A172" s="21" t="s">
        <v>294</v>
      </c>
      <c r="B172" s="22" t="s">
        <v>295</v>
      </c>
      <c r="C172" s="22"/>
      <c r="D172" s="23"/>
      <c r="E172" s="23"/>
      <c r="F172" s="24"/>
    </row>
    <row r="173" spans="1:258" thickBot="1" x14ac:dyDescent="0.25">
      <c r="A173" s="21" t="s">
        <v>296</v>
      </c>
      <c r="B173" s="22" t="s">
        <v>297</v>
      </c>
      <c r="C173" s="22"/>
      <c r="D173" s="23"/>
      <c r="E173" s="23"/>
      <c r="F173" s="24"/>
    </row>
    <row r="174" spans="1:258" ht="24.75" thickBot="1" x14ac:dyDescent="0.25">
      <c r="A174" s="25" t="s">
        <v>298</v>
      </c>
      <c r="B174" s="22" t="s">
        <v>299</v>
      </c>
      <c r="C174" s="22" t="s">
        <v>28</v>
      </c>
      <c r="D174" s="23">
        <v>240</v>
      </c>
      <c r="E174" s="23">
        <v>270</v>
      </c>
      <c r="F174" s="24">
        <f t="shared" ref="F174:F182" si="4">E174*D174</f>
        <v>64800</v>
      </c>
    </row>
    <row r="175" spans="1:258" ht="24.75" thickBot="1" x14ac:dyDescent="0.25">
      <c r="A175" s="25" t="s">
        <v>300</v>
      </c>
      <c r="B175" s="22" t="s">
        <v>301</v>
      </c>
      <c r="C175" s="22" t="s">
        <v>28</v>
      </c>
      <c r="D175" s="23">
        <v>80</v>
      </c>
      <c r="E175" s="23">
        <v>190</v>
      </c>
      <c r="F175" s="24">
        <f t="shared" si="4"/>
        <v>15200</v>
      </c>
    </row>
    <row r="176" spans="1:258" thickBot="1" x14ac:dyDescent="0.25">
      <c r="A176" s="25" t="s">
        <v>302</v>
      </c>
      <c r="B176" s="22" t="s">
        <v>303</v>
      </c>
      <c r="C176" s="22" t="s">
        <v>25</v>
      </c>
      <c r="D176" s="23">
        <v>3</v>
      </c>
      <c r="E176" s="23">
        <v>2300</v>
      </c>
      <c r="F176" s="24">
        <f t="shared" si="4"/>
        <v>6900</v>
      </c>
    </row>
    <row r="177" spans="1:258" thickBot="1" x14ac:dyDescent="0.25">
      <c r="A177" s="25" t="s">
        <v>304</v>
      </c>
      <c r="B177" s="22" t="s">
        <v>305</v>
      </c>
      <c r="C177" s="22" t="s">
        <v>25</v>
      </c>
      <c r="D177" s="23">
        <v>3</v>
      </c>
      <c r="E177" s="23">
        <v>5040</v>
      </c>
      <c r="F177" s="24">
        <f t="shared" si="4"/>
        <v>15120</v>
      </c>
    </row>
    <row r="178" spans="1:258" ht="36.75" thickBot="1" x14ac:dyDescent="0.25">
      <c r="A178" s="25" t="s">
        <v>306</v>
      </c>
      <c r="B178" s="22" t="s">
        <v>307</v>
      </c>
      <c r="C178" s="22" t="s">
        <v>25</v>
      </c>
      <c r="D178" s="23">
        <v>1</v>
      </c>
      <c r="E178" s="23">
        <v>2370</v>
      </c>
      <c r="F178" s="24">
        <f t="shared" si="4"/>
        <v>2370</v>
      </c>
    </row>
    <row r="179" spans="1:258" ht="36.75" thickBot="1" x14ac:dyDescent="0.25">
      <c r="A179" s="25" t="s">
        <v>308</v>
      </c>
      <c r="B179" s="22" t="s">
        <v>309</v>
      </c>
      <c r="C179" s="22" t="s">
        <v>28</v>
      </c>
      <c r="D179" s="23">
        <v>20</v>
      </c>
      <c r="E179" s="23">
        <v>800</v>
      </c>
      <c r="F179" s="24">
        <f t="shared" si="4"/>
        <v>16000</v>
      </c>
    </row>
    <row r="180" spans="1:258" ht="24.75" thickBot="1" x14ac:dyDescent="0.25">
      <c r="A180" s="25" t="s">
        <v>310</v>
      </c>
      <c r="B180" s="22" t="s">
        <v>311</v>
      </c>
      <c r="C180" s="22" t="s">
        <v>25</v>
      </c>
      <c r="D180" s="23">
        <v>8</v>
      </c>
      <c r="E180" s="23">
        <v>5000</v>
      </c>
      <c r="F180" s="24">
        <f t="shared" si="4"/>
        <v>40000</v>
      </c>
    </row>
    <row r="181" spans="1:258" thickBot="1" x14ac:dyDescent="0.25">
      <c r="A181" s="25" t="s">
        <v>312</v>
      </c>
      <c r="B181" s="22" t="s">
        <v>313</v>
      </c>
      <c r="C181" s="22" t="s">
        <v>25</v>
      </c>
      <c r="D181" s="23">
        <v>1</v>
      </c>
      <c r="E181" s="23">
        <v>15300</v>
      </c>
      <c r="F181" s="24">
        <f t="shared" si="4"/>
        <v>15300</v>
      </c>
    </row>
    <row r="182" spans="1:258" thickBot="1" x14ac:dyDescent="0.25">
      <c r="A182" s="25" t="s">
        <v>314</v>
      </c>
      <c r="B182" s="22" t="s">
        <v>315</v>
      </c>
      <c r="C182" s="22" t="s">
        <v>28</v>
      </c>
      <c r="D182" s="23">
        <v>240</v>
      </c>
      <c r="E182" s="23">
        <v>10</v>
      </c>
      <c r="F182" s="24">
        <f t="shared" si="4"/>
        <v>2400</v>
      </c>
    </row>
    <row r="183" spans="1:258" s="7" customFormat="1" thickBot="1" x14ac:dyDescent="0.25">
      <c r="A183" s="26"/>
      <c r="B183" s="27" t="s">
        <v>316</v>
      </c>
      <c r="C183" s="28"/>
      <c r="D183" s="29"/>
      <c r="E183" s="29"/>
      <c r="F183" s="30">
        <f>SUM(F174:F182)</f>
        <v>178090</v>
      </c>
      <c r="G183" s="8"/>
      <c r="H183" s="8"/>
      <c r="I183" s="8"/>
      <c r="J183" s="8"/>
      <c r="K183" s="8"/>
      <c r="L183" s="8"/>
      <c r="M183" s="8"/>
      <c r="N183" s="8"/>
      <c r="O183" s="8"/>
      <c r="P183" s="8"/>
      <c r="Q183" s="8"/>
      <c r="R183" s="8"/>
      <c r="S183" s="8"/>
      <c r="T183" s="8"/>
      <c r="U183" s="8"/>
      <c r="V183" s="8"/>
      <c r="W183" s="8"/>
      <c r="X183" s="8"/>
      <c r="Y183" s="8"/>
      <c r="Z183" s="8"/>
      <c r="AA183" s="8"/>
      <c r="AB183" s="8"/>
      <c r="AC183" s="8"/>
      <c r="IW183" s="9"/>
      <c r="IX183" s="10"/>
    </row>
    <row r="184" spans="1:258" s="7" customFormat="1" thickBot="1" x14ac:dyDescent="0.25">
      <c r="A184" s="26"/>
      <c r="B184" s="27" t="s">
        <v>317</v>
      </c>
      <c r="C184" s="28"/>
      <c r="D184" s="29"/>
      <c r="E184" s="31">
        <v>0</v>
      </c>
      <c r="F184" s="30">
        <f>(F183*E184)</f>
        <v>0</v>
      </c>
      <c r="G184" s="8"/>
      <c r="H184" s="8"/>
      <c r="I184" s="8"/>
      <c r="J184" s="8"/>
      <c r="K184" s="8"/>
      <c r="L184" s="8"/>
      <c r="M184" s="8"/>
      <c r="N184" s="8"/>
      <c r="O184" s="8"/>
      <c r="P184" s="8"/>
      <c r="Q184" s="8"/>
      <c r="R184" s="8"/>
      <c r="S184" s="8"/>
      <c r="T184" s="8"/>
      <c r="U184" s="8"/>
      <c r="V184" s="8"/>
      <c r="W184" s="8"/>
      <c r="X184" s="8"/>
      <c r="Y184" s="8"/>
      <c r="Z184" s="8"/>
      <c r="AA184" s="8"/>
      <c r="AB184" s="8"/>
      <c r="AC184" s="8"/>
      <c r="IW184" s="9"/>
      <c r="IX184" s="10"/>
    </row>
    <row r="185" spans="1:258" s="7" customFormat="1" thickBot="1" x14ac:dyDescent="0.25">
      <c r="A185" s="32"/>
      <c r="B185" s="27" t="s">
        <v>318</v>
      </c>
      <c r="C185" s="28"/>
      <c r="D185" s="29"/>
      <c r="E185" s="29"/>
      <c r="F185" s="30">
        <f>(F183-F184)</f>
        <v>178090</v>
      </c>
      <c r="G185" s="8"/>
      <c r="H185" s="8"/>
      <c r="I185" s="8"/>
      <c r="J185" s="8"/>
      <c r="K185" s="8"/>
      <c r="L185" s="8"/>
      <c r="M185" s="8"/>
      <c r="N185" s="8"/>
      <c r="O185" s="8"/>
      <c r="P185" s="8"/>
      <c r="Q185" s="8"/>
      <c r="R185" s="8"/>
      <c r="S185" s="8"/>
      <c r="T185" s="8"/>
      <c r="U185" s="8"/>
      <c r="V185" s="8"/>
      <c r="W185" s="8"/>
      <c r="X185" s="8"/>
      <c r="Y185" s="8"/>
      <c r="Z185" s="8"/>
      <c r="AA185" s="8"/>
      <c r="AB185" s="8"/>
      <c r="AC185" s="8"/>
      <c r="IW185" s="9"/>
      <c r="IX185" s="10"/>
    </row>
    <row r="186" spans="1:258" s="7" customFormat="1" thickBot="1" x14ac:dyDescent="0.25">
      <c r="A186" s="26"/>
      <c r="B186" s="33" t="s">
        <v>319</v>
      </c>
      <c r="C186" s="28"/>
      <c r="D186" s="29"/>
      <c r="E186" s="29"/>
      <c r="F186" s="30">
        <f>SUM(F185)</f>
        <v>178090</v>
      </c>
      <c r="G186" s="8"/>
      <c r="H186" s="8"/>
      <c r="I186" s="8"/>
      <c r="J186" s="8"/>
      <c r="K186" s="8"/>
      <c r="L186" s="8"/>
      <c r="M186" s="8"/>
      <c r="N186" s="8"/>
      <c r="O186" s="8"/>
      <c r="P186" s="8"/>
      <c r="Q186" s="8"/>
      <c r="R186" s="8"/>
      <c r="S186" s="8"/>
      <c r="T186" s="8"/>
      <c r="U186" s="8"/>
      <c r="V186" s="8"/>
      <c r="W186" s="8"/>
      <c r="X186" s="8"/>
      <c r="Y186" s="8"/>
      <c r="Z186" s="8"/>
      <c r="AA186" s="8"/>
      <c r="AB186" s="8"/>
      <c r="AC186" s="8"/>
      <c r="IW186" s="9"/>
      <c r="IX186" s="10"/>
    </row>
    <row r="187" spans="1:258" s="7" customFormat="1" thickBot="1" x14ac:dyDescent="0.25">
      <c r="A187" s="26"/>
      <c r="B187" s="33" t="s">
        <v>320</v>
      </c>
      <c r="C187" s="28"/>
      <c r="D187" s="29"/>
      <c r="E187" s="31">
        <v>0</v>
      </c>
      <c r="F187" s="30">
        <f>(F186*E187)</f>
        <v>0</v>
      </c>
      <c r="G187" s="8"/>
      <c r="H187" s="8"/>
      <c r="I187" s="8"/>
      <c r="J187" s="8"/>
      <c r="K187" s="8"/>
      <c r="L187" s="8"/>
      <c r="M187" s="8"/>
      <c r="N187" s="8"/>
      <c r="O187" s="8"/>
      <c r="P187" s="8"/>
      <c r="Q187" s="8"/>
      <c r="R187" s="8"/>
      <c r="S187" s="8"/>
      <c r="T187" s="8"/>
      <c r="U187" s="8"/>
      <c r="V187" s="8"/>
      <c r="W187" s="8"/>
      <c r="X187" s="8"/>
      <c r="Y187" s="8"/>
      <c r="Z187" s="8"/>
      <c r="AA187" s="8"/>
      <c r="AB187" s="8"/>
      <c r="AC187" s="8"/>
      <c r="IW187" s="9"/>
      <c r="IX187" s="10"/>
    </row>
    <row r="188" spans="1:258" s="7" customFormat="1" thickBot="1" x14ac:dyDescent="0.25">
      <c r="A188" s="32"/>
      <c r="B188" s="33" t="s">
        <v>321</v>
      </c>
      <c r="C188" s="28"/>
      <c r="D188" s="29"/>
      <c r="E188" s="29"/>
      <c r="F188" s="30">
        <f>(F186-F187)</f>
        <v>178090</v>
      </c>
      <c r="G188" s="8"/>
      <c r="H188" s="8"/>
      <c r="I188" s="8"/>
      <c r="J188" s="8"/>
      <c r="K188" s="8"/>
      <c r="L188" s="8"/>
      <c r="M188" s="8"/>
      <c r="N188" s="8"/>
      <c r="O188" s="8"/>
      <c r="P188" s="8"/>
      <c r="Q188" s="8"/>
      <c r="R188" s="8"/>
      <c r="S188" s="8"/>
      <c r="T188" s="8"/>
      <c r="U188" s="8"/>
      <c r="V188" s="8"/>
      <c r="W188" s="8"/>
      <c r="X188" s="8"/>
      <c r="Y188" s="8"/>
      <c r="Z188" s="8"/>
      <c r="AA188" s="8"/>
      <c r="AB188" s="8"/>
      <c r="AC188" s="8"/>
      <c r="IW188" s="9"/>
      <c r="IX188" s="10"/>
    </row>
    <row r="189" spans="1:258" thickBot="1" x14ac:dyDescent="0.25">
      <c r="A189" s="21" t="s">
        <v>322</v>
      </c>
      <c r="B189" s="22" t="s">
        <v>323</v>
      </c>
      <c r="C189" s="22"/>
      <c r="D189" s="23"/>
      <c r="E189" s="23"/>
      <c r="F189" s="24"/>
    </row>
    <row r="190" spans="1:258" thickBot="1" x14ac:dyDescent="0.25">
      <c r="A190" s="21" t="s">
        <v>324</v>
      </c>
      <c r="B190" s="22" t="s">
        <v>325</v>
      </c>
      <c r="C190" s="22"/>
      <c r="D190" s="23"/>
      <c r="E190" s="23"/>
      <c r="F190" s="24"/>
    </row>
    <row r="191" spans="1:258" ht="24.75" thickBot="1" x14ac:dyDescent="0.25">
      <c r="A191" s="25" t="s">
        <v>326</v>
      </c>
      <c r="B191" s="22" t="s">
        <v>327</v>
      </c>
      <c r="C191" s="22" t="s">
        <v>25</v>
      </c>
      <c r="D191" s="23">
        <v>6</v>
      </c>
      <c r="E191" s="23">
        <v>1160</v>
      </c>
      <c r="F191" s="24">
        <f>E191*D191</f>
        <v>6960</v>
      </c>
    </row>
    <row r="192" spans="1:258" s="7" customFormat="1" thickBot="1" x14ac:dyDescent="0.25">
      <c r="A192" s="26"/>
      <c r="B192" s="27" t="s">
        <v>328</v>
      </c>
      <c r="C192" s="28"/>
      <c r="D192" s="29"/>
      <c r="E192" s="29"/>
      <c r="F192" s="30">
        <f>SUM(F191:F191)</f>
        <v>6960</v>
      </c>
      <c r="G192" s="8"/>
      <c r="H192" s="8"/>
      <c r="I192" s="8"/>
      <c r="J192" s="8"/>
      <c r="K192" s="8"/>
      <c r="L192" s="8"/>
      <c r="M192" s="8"/>
      <c r="N192" s="8"/>
      <c r="O192" s="8"/>
      <c r="P192" s="8"/>
      <c r="Q192" s="8"/>
      <c r="R192" s="8"/>
      <c r="S192" s="8"/>
      <c r="T192" s="8"/>
      <c r="U192" s="8"/>
      <c r="V192" s="8"/>
      <c r="W192" s="8"/>
      <c r="X192" s="8"/>
      <c r="Y192" s="8"/>
      <c r="Z192" s="8"/>
      <c r="AA192" s="8"/>
      <c r="AB192" s="8"/>
      <c r="AC192" s="8"/>
      <c r="IW192" s="9"/>
      <c r="IX192" s="10"/>
    </row>
    <row r="193" spans="1:258" s="7" customFormat="1" thickBot="1" x14ac:dyDescent="0.25">
      <c r="A193" s="26"/>
      <c r="B193" s="27" t="s">
        <v>329</v>
      </c>
      <c r="C193" s="28"/>
      <c r="D193" s="29"/>
      <c r="E193" s="31">
        <v>0</v>
      </c>
      <c r="F193" s="30">
        <f>(F192*E193)</f>
        <v>0</v>
      </c>
      <c r="G193" s="8"/>
      <c r="H193" s="8"/>
      <c r="I193" s="8"/>
      <c r="J193" s="8"/>
      <c r="K193" s="8"/>
      <c r="L193" s="8"/>
      <c r="M193" s="8"/>
      <c r="N193" s="8"/>
      <c r="O193" s="8"/>
      <c r="P193" s="8"/>
      <c r="Q193" s="8"/>
      <c r="R193" s="8"/>
      <c r="S193" s="8"/>
      <c r="T193" s="8"/>
      <c r="U193" s="8"/>
      <c r="V193" s="8"/>
      <c r="W193" s="8"/>
      <c r="X193" s="8"/>
      <c r="Y193" s="8"/>
      <c r="Z193" s="8"/>
      <c r="AA193" s="8"/>
      <c r="AB193" s="8"/>
      <c r="AC193" s="8"/>
      <c r="IW193" s="9"/>
      <c r="IX193" s="10"/>
    </row>
    <row r="194" spans="1:258" s="7" customFormat="1" thickBot="1" x14ac:dyDescent="0.25">
      <c r="A194" s="32"/>
      <c r="B194" s="27" t="s">
        <v>330</v>
      </c>
      <c r="C194" s="28"/>
      <c r="D194" s="29"/>
      <c r="E194" s="29"/>
      <c r="F194" s="30">
        <f>(F192-F193)</f>
        <v>6960</v>
      </c>
      <c r="G194" s="8"/>
      <c r="H194" s="8"/>
      <c r="I194" s="8"/>
      <c r="J194" s="8"/>
      <c r="K194" s="8"/>
      <c r="L194" s="8"/>
      <c r="M194" s="8"/>
      <c r="N194" s="8"/>
      <c r="O194" s="8"/>
      <c r="P194" s="8"/>
      <c r="Q194" s="8"/>
      <c r="R194" s="8"/>
      <c r="S194" s="8"/>
      <c r="T194" s="8"/>
      <c r="U194" s="8"/>
      <c r="V194" s="8"/>
      <c r="W194" s="8"/>
      <c r="X194" s="8"/>
      <c r="Y194" s="8"/>
      <c r="Z194" s="8"/>
      <c r="AA194" s="8"/>
      <c r="AB194" s="8"/>
      <c r="AC194" s="8"/>
      <c r="IW194" s="9"/>
      <c r="IX194" s="10"/>
    </row>
    <row r="195" spans="1:258" thickBot="1" x14ac:dyDescent="0.25">
      <c r="A195" s="21" t="s">
        <v>331</v>
      </c>
      <c r="B195" s="22" t="s">
        <v>325</v>
      </c>
      <c r="C195" s="22"/>
      <c r="D195" s="23"/>
      <c r="E195" s="23"/>
      <c r="F195" s="24"/>
    </row>
    <row r="196" spans="1:258" s="7" customFormat="1" thickBot="1" x14ac:dyDescent="0.25">
      <c r="A196" s="26"/>
      <c r="B196" s="33" t="s">
        <v>332</v>
      </c>
      <c r="C196" s="28"/>
      <c r="D196" s="29"/>
      <c r="E196" s="29"/>
      <c r="F196" s="30">
        <f>SUM(F194)</f>
        <v>6960</v>
      </c>
      <c r="G196" s="8"/>
      <c r="H196" s="8"/>
      <c r="I196" s="8"/>
      <c r="J196" s="8"/>
      <c r="K196" s="8"/>
      <c r="L196" s="8"/>
      <c r="M196" s="8"/>
      <c r="N196" s="8"/>
      <c r="O196" s="8"/>
      <c r="P196" s="8"/>
      <c r="Q196" s="8"/>
      <c r="R196" s="8"/>
      <c r="S196" s="8"/>
      <c r="T196" s="8"/>
      <c r="U196" s="8"/>
      <c r="V196" s="8"/>
      <c r="W196" s="8"/>
      <c r="X196" s="8"/>
      <c r="Y196" s="8"/>
      <c r="Z196" s="8"/>
      <c r="AA196" s="8"/>
      <c r="AB196" s="8"/>
      <c r="AC196" s="8"/>
      <c r="IW196" s="9"/>
      <c r="IX196" s="10"/>
    </row>
    <row r="197" spans="1:258" s="7" customFormat="1" thickBot="1" x14ac:dyDescent="0.25">
      <c r="A197" s="26"/>
      <c r="B197" s="33" t="s">
        <v>333</v>
      </c>
      <c r="C197" s="28"/>
      <c r="D197" s="29"/>
      <c r="E197" s="31">
        <v>0</v>
      </c>
      <c r="F197" s="30">
        <f>(F196*E197)</f>
        <v>0</v>
      </c>
      <c r="G197" s="8"/>
      <c r="H197" s="8"/>
      <c r="I197" s="8"/>
      <c r="J197" s="8"/>
      <c r="K197" s="8"/>
      <c r="L197" s="8"/>
      <c r="M197" s="8"/>
      <c r="N197" s="8"/>
      <c r="O197" s="8"/>
      <c r="P197" s="8"/>
      <c r="Q197" s="8"/>
      <c r="R197" s="8"/>
      <c r="S197" s="8"/>
      <c r="T197" s="8"/>
      <c r="U197" s="8"/>
      <c r="V197" s="8"/>
      <c r="W197" s="8"/>
      <c r="X197" s="8"/>
      <c r="Y197" s="8"/>
      <c r="Z197" s="8"/>
      <c r="AA197" s="8"/>
      <c r="AB197" s="8"/>
      <c r="AC197" s="8"/>
      <c r="IW197" s="9"/>
      <c r="IX197" s="10"/>
    </row>
    <row r="198" spans="1:258" s="7" customFormat="1" thickBot="1" x14ac:dyDescent="0.25">
      <c r="A198" s="32"/>
      <c r="B198" s="33" t="s">
        <v>334</v>
      </c>
      <c r="C198" s="28"/>
      <c r="D198" s="29"/>
      <c r="E198" s="29"/>
      <c r="F198" s="30">
        <f>(F196-F197)</f>
        <v>6960</v>
      </c>
      <c r="G198" s="8"/>
      <c r="H198" s="8"/>
      <c r="I198" s="8"/>
      <c r="J198" s="8"/>
      <c r="K198" s="8"/>
      <c r="L198" s="8"/>
      <c r="M198" s="8"/>
      <c r="N198" s="8"/>
      <c r="O198" s="8"/>
      <c r="P198" s="8"/>
      <c r="Q198" s="8"/>
      <c r="R198" s="8"/>
      <c r="S198" s="8"/>
      <c r="T198" s="8"/>
      <c r="U198" s="8"/>
      <c r="V198" s="8"/>
      <c r="W198" s="8"/>
      <c r="X198" s="8"/>
      <c r="Y198" s="8"/>
      <c r="Z198" s="8"/>
      <c r="AA198" s="8"/>
      <c r="AB198" s="8"/>
      <c r="AC198" s="8"/>
      <c r="IW198" s="9"/>
      <c r="IX198" s="10"/>
    </row>
    <row r="199" spans="1:258" s="7" customFormat="1" thickBot="1" x14ac:dyDescent="0.25">
      <c r="A199" s="26"/>
      <c r="B199" s="34" t="s">
        <v>335</v>
      </c>
      <c r="C199" s="28"/>
      <c r="D199" s="29"/>
      <c r="E199" s="29"/>
      <c r="F199" s="30">
        <f>SUM(F188,F198)</f>
        <v>185050</v>
      </c>
      <c r="G199" s="8"/>
      <c r="H199" s="8"/>
      <c r="I199" s="8"/>
      <c r="J199" s="8"/>
      <c r="K199" s="8"/>
      <c r="L199" s="8"/>
      <c r="M199" s="8"/>
      <c r="N199" s="8"/>
      <c r="O199" s="8"/>
      <c r="P199" s="8"/>
      <c r="Q199" s="8"/>
      <c r="R199" s="8"/>
      <c r="S199" s="8"/>
      <c r="T199" s="8"/>
      <c r="U199" s="8"/>
      <c r="V199" s="8"/>
      <c r="W199" s="8"/>
      <c r="X199" s="8"/>
      <c r="Y199" s="8"/>
      <c r="Z199" s="8"/>
      <c r="AA199" s="8"/>
      <c r="AB199" s="8"/>
      <c r="AC199" s="8"/>
      <c r="IW199" s="9"/>
      <c r="IX199" s="10"/>
    </row>
    <row r="200" spans="1:258" s="7" customFormat="1" thickBot="1" x14ac:dyDescent="0.25">
      <c r="A200" s="26"/>
      <c r="B200" s="34" t="s">
        <v>336</v>
      </c>
      <c r="C200" s="28"/>
      <c r="D200" s="29"/>
      <c r="E200" s="31">
        <v>0</v>
      </c>
      <c r="F200" s="30">
        <f>(F199*E200)</f>
        <v>0</v>
      </c>
      <c r="G200" s="8"/>
      <c r="H200" s="8"/>
      <c r="I200" s="8"/>
      <c r="J200" s="8"/>
      <c r="K200" s="8"/>
      <c r="L200" s="8"/>
      <c r="M200" s="8"/>
      <c r="N200" s="8"/>
      <c r="O200" s="8"/>
      <c r="P200" s="8"/>
      <c r="Q200" s="8"/>
      <c r="R200" s="8"/>
      <c r="S200" s="8"/>
      <c r="T200" s="8"/>
      <c r="U200" s="8"/>
      <c r="V200" s="8"/>
      <c r="W200" s="8"/>
      <c r="X200" s="8"/>
      <c r="Y200" s="8"/>
      <c r="Z200" s="8"/>
      <c r="AA200" s="8"/>
      <c r="AB200" s="8"/>
      <c r="AC200" s="8"/>
      <c r="IW200" s="9"/>
      <c r="IX200" s="10"/>
    </row>
    <row r="201" spans="1:258" s="7" customFormat="1" thickBot="1" x14ac:dyDescent="0.25">
      <c r="A201" s="32"/>
      <c r="B201" s="34" t="s">
        <v>337</v>
      </c>
      <c r="C201" s="28"/>
      <c r="D201" s="29"/>
      <c r="E201" s="29"/>
      <c r="F201" s="30">
        <f>(F199-F200)</f>
        <v>185050</v>
      </c>
      <c r="G201" s="8"/>
      <c r="H201" s="8"/>
      <c r="I201" s="8"/>
      <c r="J201" s="8"/>
      <c r="K201" s="8"/>
      <c r="L201" s="8"/>
      <c r="M201" s="8"/>
      <c r="N201" s="8"/>
      <c r="O201" s="8"/>
      <c r="P201" s="8"/>
      <c r="Q201" s="8"/>
      <c r="R201" s="8"/>
      <c r="S201" s="8"/>
      <c r="T201" s="8"/>
      <c r="U201" s="8"/>
      <c r="V201" s="8"/>
      <c r="W201" s="8"/>
      <c r="X201" s="8"/>
      <c r="Y201" s="8"/>
      <c r="Z201" s="8"/>
      <c r="AA201" s="8"/>
      <c r="AB201" s="8"/>
      <c r="AC201" s="8"/>
      <c r="IW201" s="9"/>
      <c r="IX201" s="10"/>
    </row>
    <row r="202" spans="1:258" thickBot="1" x14ac:dyDescent="0.25">
      <c r="A202" s="67"/>
      <c r="B202" s="68"/>
      <c r="C202" s="68"/>
      <c r="D202" s="68"/>
      <c r="E202" s="68"/>
      <c r="F202" s="69"/>
    </row>
    <row r="203" spans="1:258" s="7" customFormat="1" thickBot="1" x14ac:dyDescent="0.25">
      <c r="A203" s="26"/>
      <c r="B203" s="28" t="s">
        <v>338</v>
      </c>
      <c r="C203" s="28"/>
      <c r="D203" s="29"/>
      <c r="E203" s="29"/>
      <c r="F203" s="30">
        <f>SUM(F106,F170,F201)</f>
        <v>1394765.77</v>
      </c>
      <c r="G203" s="8"/>
      <c r="H203" s="8"/>
      <c r="I203" s="8"/>
      <c r="J203" s="8"/>
      <c r="K203" s="8"/>
      <c r="L203" s="8"/>
      <c r="M203" s="8"/>
      <c r="N203" s="8"/>
      <c r="O203" s="8"/>
      <c r="P203" s="8"/>
      <c r="Q203" s="8"/>
      <c r="R203" s="8"/>
      <c r="S203" s="8"/>
      <c r="T203" s="8"/>
      <c r="U203" s="8"/>
      <c r="V203" s="8"/>
      <c r="W203" s="8"/>
      <c r="X203" s="8"/>
      <c r="Y203" s="8"/>
      <c r="Z203" s="8"/>
      <c r="AA203" s="8"/>
      <c r="AB203" s="8"/>
      <c r="AC203" s="8"/>
      <c r="IW203" s="9"/>
      <c r="IX203" s="10"/>
    </row>
    <row r="204" spans="1:258" s="7" customFormat="1" thickBot="1" x14ac:dyDescent="0.25">
      <c r="A204" s="26"/>
      <c r="B204" s="28" t="s">
        <v>339</v>
      </c>
      <c r="C204" s="28"/>
      <c r="D204" s="29"/>
      <c r="E204" s="73">
        <v>0</v>
      </c>
      <c r="F204" s="30">
        <f>(F203*E204)</f>
        <v>0</v>
      </c>
      <c r="G204" s="8"/>
      <c r="H204" s="8"/>
      <c r="I204" s="8"/>
      <c r="J204" s="8"/>
      <c r="K204" s="8"/>
      <c r="L204" s="8"/>
      <c r="M204" s="8"/>
      <c r="N204" s="8"/>
      <c r="O204" s="8"/>
      <c r="P204" s="8"/>
      <c r="Q204" s="8"/>
      <c r="R204" s="8"/>
      <c r="S204" s="8"/>
      <c r="T204" s="8"/>
      <c r="U204" s="8"/>
      <c r="V204" s="8"/>
      <c r="W204" s="8"/>
      <c r="X204" s="8"/>
      <c r="Y204" s="8"/>
      <c r="Z204" s="8"/>
      <c r="AA204" s="8"/>
      <c r="AB204" s="8"/>
      <c r="AC204" s="8"/>
      <c r="IW204" s="9"/>
      <c r="IX204" s="10"/>
    </row>
    <row r="205" spans="1:258" s="7" customFormat="1" thickBot="1" x14ac:dyDescent="0.25">
      <c r="A205" s="32"/>
      <c r="B205" s="28" t="s">
        <v>340</v>
      </c>
      <c r="C205" s="28"/>
      <c r="D205" s="29"/>
      <c r="E205" s="29"/>
      <c r="F205" s="30">
        <f>(F203-F204)</f>
        <v>1394765.77</v>
      </c>
      <c r="G205" s="8"/>
      <c r="H205" s="8"/>
      <c r="I205" s="8"/>
      <c r="J205" s="8"/>
      <c r="K205" s="8"/>
      <c r="L205" s="8"/>
      <c r="M205" s="8"/>
      <c r="N205" s="8"/>
      <c r="O205" s="8"/>
      <c r="P205" s="8"/>
      <c r="Q205" s="8"/>
      <c r="R205" s="8"/>
      <c r="S205" s="8"/>
      <c r="T205" s="8"/>
      <c r="U205" s="8"/>
      <c r="V205" s="8"/>
      <c r="W205" s="8"/>
      <c r="X205" s="8"/>
      <c r="Y205" s="8"/>
      <c r="Z205" s="8"/>
      <c r="AA205" s="8"/>
      <c r="AB205" s="8"/>
      <c r="AC205" s="8"/>
      <c r="IW205" s="9"/>
      <c r="IX205" s="10"/>
    </row>
    <row r="206" spans="1:258" thickBot="1" x14ac:dyDescent="0.25">
      <c r="A206" s="70" t="s">
        <v>341</v>
      </c>
      <c r="B206" s="71"/>
      <c r="C206" s="71"/>
      <c r="D206" s="72"/>
      <c r="E206" s="35">
        <v>0.17</v>
      </c>
      <c r="F206" s="30">
        <f>(F205*E206)</f>
        <v>237110.18090000001</v>
      </c>
    </row>
    <row r="207" spans="1:258" thickBot="1" x14ac:dyDescent="0.25">
      <c r="A207" s="67" t="s">
        <v>342</v>
      </c>
      <c r="B207" s="68"/>
      <c r="C207" s="68"/>
      <c r="D207" s="68"/>
      <c r="E207" s="69"/>
      <c r="F207" s="30">
        <f>(F205+F206)</f>
        <v>1631875.9509000001</v>
      </c>
    </row>
    <row r="208" spans="1:258" s="11" customFormat="1" thickBot="1" x14ac:dyDescent="0.25">
      <c r="A208" s="36"/>
      <c r="B208" s="37"/>
      <c r="C208" s="36"/>
      <c r="D208" s="38"/>
      <c r="E208" s="38"/>
      <c r="F208" s="36"/>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IW208" s="9"/>
      <c r="IX208" s="13"/>
    </row>
    <row r="209" spans="1:258" s="11" customFormat="1" thickBot="1" x14ac:dyDescent="0.25">
      <c r="A209" s="36"/>
      <c r="B209" s="37" t="s">
        <v>343</v>
      </c>
      <c r="C209" s="36"/>
      <c r="D209" s="38"/>
      <c r="E209" s="38"/>
      <c r="F209" s="36"/>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IW209" s="9"/>
      <c r="IX209" s="13"/>
    </row>
    <row r="210" spans="1:258" thickBot="1" x14ac:dyDescent="0.25">
      <c r="A210" s="62" t="s">
        <v>344</v>
      </c>
      <c r="B210" s="63"/>
      <c r="C210" s="64"/>
      <c r="D210" s="39">
        <f>F19</f>
        <v>157300</v>
      </c>
      <c r="E210" s="39"/>
      <c r="F210" s="39"/>
    </row>
    <row r="211" spans="1:258" thickBot="1" x14ac:dyDescent="0.25">
      <c r="A211" s="56" t="s">
        <v>345</v>
      </c>
      <c r="B211" s="57"/>
      <c r="C211" s="58"/>
      <c r="D211" s="30"/>
      <c r="E211" s="39">
        <f>F23</f>
        <v>157300</v>
      </c>
      <c r="F211" s="30"/>
    </row>
    <row r="212" spans="1:258" thickBot="1" x14ac:dyDescent="0.25">
      <c r="A212" s="62" t="s">
        <v>346</v>
      </c>
      <c r="B212" s="63"/>
      <c r="C212" s="64"/>
      <c r="D212" s="39">
        <f>F41</f>
        <v>68535</v>
      </c>
      <c r="E212" s="39"/>
      <c r="F212" s="39"/>
    </row>
    <row r="213" spans="1:258" thickBot="1" x14ac:dyDescent="0.25">
      <c r="A213" s="62" t="s">
        <v>347</v>
      </c>
      <c r="B213" s="63"/>
      <c r="C213" s="64"/>
      <c r="D213" s="39">
        <f>F47</f>
        <v>82375.600000000006</v>
      </c>
      <c r="E213" s="39"/>
      <c r="F213" s="39"/>
    </row>
    <row r="214" spans="1:258" thickBot="1" x14ac:dyDescent="0.25">
      <c r="A214" s="62" t="s">
        <v>348</v>
      </c>
      <c r="B214" s="63"/>
      <c r="C214" s="64"/>
      <c r="D214" s="39">
        <f>F56</f>
        <v>195703.39999999997</v>
      </c>
      <c r="E214" s="39"/>
      <c r="F214" s="39"/>
    </row>
    <row r="215" spans="1:258" thickBot="1" x14ac:dyDescent="0.25">
      <c r="A215" s="62" t="s">
        <v>349</v>
      </c>
      <c r="B215" s="63"/>
      <c r="C215" s="64"/>
      <c r="D215" s="39">
        <f>F61</f>
        <v>5771.9999999999991</v>
      </c>
      <c r="E215" s="39"/>
      <c r="F215" s="39"/>
    </row>
    <row r="216" spans="1:258" thickBot="1" x14ac:dyDescent="0.25">
      <c r="A216" s="62" t="s">
        <v>350</v>
      </c>
      <c r="B216" s="63"/>
      <c r="C216" s="64"/>
      <c r="D216" s="39">
        <f>F74</f>
        <v>365336.22</v>
      </c>
      <c r="E216" s="39"/>
      <c r="F216" s="39"/>
    </row>
    <row r="217" spans="1:258" thickBot="1" x14ac:dyDescent="0.25">
      <c r="A217" s="56" t="s">
        <v>351</v>
      </c>
      <c r="B217" s="57"/>
      <c r="C217" s="58"/>
      <c r="D217" s="30"/>
      <c r="E217" s="39">
        <f>F82</f>
        <v>717722.22</v>
      </c>
      <c r="F217" s="30"/>
    </row>
    <row r="218" spans="1:258" thickBot="1" x14ac:dyDescent="0.25">
      <c r="A218" s="62" t="s">
        <v>352</v>
      </c>
      <c r="B218" s="63"/>
      <c r="C218" s="64"/>
      <c r="D218" s="39">
        <f>F89</f>
        <v>115732.04999999999</v>
      </c>
      <c r="E218" s="39"/>
      <c r="F218" s="39"/>
    </row>
    <row r="219" spans="1:258" thickBot="1" x14ac:dyDescent="0.25">
      <c r="A219" s="62" t="s">
        <v>353</v>
      </c>
      <c r="B219" s="63"/>
      <c r="C219" s="64"/>
      <c r="D219" s="39">
        <f>F96</f>
        <v>6012.5</v>
      </c>
      <c r="E219" s="39"/>
      <c r="F219" s="39"/>
    </row>
    <row r="220" spans="1:258" thickBot="1" x14ac:dyDescent="0.25">
      <c r="A220" s="56" t="s">
        <v>354</v>
      </c>
      <c r="B220" s="57"/>
      <c r="C220" s="58"/>
      <c r="D220" s="30"/>
      <c r="E220" s="39">
        <f>F103</f>
        <v>121744.54999999999</v>
      </c>
      <c r="F220" s="30"/>
    </row>
    <row r="221" spans="1:258" thickBot="1" x14ac:dyDescent="0.25">
      <c r="A221" s="59" t="s">
        <v>355</v>
      </c>
      <c r="B221" s="60"/>
      <c r="C221" s="61"/>
      <c r="D221" s="30"/>
      <c r="E221" s="30"/>
      <c r="F221" s="39">
        <f>F106</f>
        <v>996766.77</v>
      </c>
    </row>
    <row r="222" spans="1:258" thickBot="1" x14ac:dyDescent="0.25">
      <c r="A222" s="62" t="s">
        <v>356</v>
      </c>
      <c r="B222" s="63"/>
      <c r="C222" s="64"/>
      <c r="D222" s="39">
        <f>F164</f>
        <v>212949</v>
      </c>
      <c r="E222" s="39"/>
      <c r="F222" s="39"/>
    </row>
    <row r="223" spans="1:258" thickBot="1" x14ac:dyDescent="0.25">
      <c r="A223" s="56" t="s">
        <v>357</v>
      </c>
      <c r="B223" s="57"/>
      <c r="C223" s="58"/>
      <c r="D223" s="30"/>
      <c r="E223" s="39">
        <f>F167</f>
        <v>212949</v>
      </c>
      <c r="F223" s="30"/>
    </row>
    <row r="224" spans="1:258" thickBot="1" x14ac:dyDescent="0.25">
      <c r="A224" s="59" t="s">
        <v>358</v>
      </c>
      <c r="B224" s="60"/>
      <c r="C224" s="61"/>
      <c r="D224" s="30"/>
      <c r="E224" s="30"/>
      <c r="F224" s="39">
        <f>F170</f>
        <v>212949</v>
      </c>
    </row>
    <row r="225" spans="1:7" thickBot="1" x14ac:dyDescent="0.25">
      <c r="A225" s="62" t="s">
        <v>359</v>
      </c>
      <c r="B225" s="63"/>
      <c r="C225" s="64"/>
      <c r="D225" s="39">
        <f>F185</f>
        <v>178090</v>
      </c>
      <c r="E225" s="39"/>
      <c r="F225" s="39"/>
    </row>
    <row r="226" spans="1:7" thickBot="1" x14ac:dyDescent="0.25">
      <c r="A226" s="56" t="s">
        <v>360</v>
      </c>
      <c r="B226" s="57"/>
      <c r="C226" s="58"/>
      <c r="D226" s="30"/>
      <c r="E226" s="39">
        <f>F188</f>
        <v>178090</v>
      </c>
      <c r="F226" s="30"/>
    </row>
    <row r="227" spans="1:7" thickBot="1" x14ac:dyDescent="0.25">
      <c r="A227" s="62" t="s">
        <v>361</v>
      </c>
      <c r="B227" s="63"/>
      <c r="C227" s="64"/>
      <c r="D227" s="39">
        <f>F194</f>
        <v>6960</v>
      </c>
      <c r="E227" s="39"/>
      <c r="F227" s="39"/>
    </row>
    <row r="228" spans="1:7" thickBot="1" x14ac:dyDescent="0.25">
      <c r="A228" s="56" t="s">
        <v>362</v>
      </c>
      <c r="B228" s="57"/>
      <c r="C228" s="58"/>
      <c r="D228" s="30"/>
      <c r="E228" s="39">
        <f>F198</f>
        <v>6960</v>
      </c>
      <c r="F228" s="30"/>
    </row>
    <row r="229" spans="1:7" thickBot="1" x14ac:dyDescent="0.25">
      <c r="A229" s="44" t="s">
        <v>363</v>
      </c>
      <c r="B229" s="45"/>
      <c r="C229" s="46"/>
      <c r="D229" s="30"/>
      <c r="E229" s="30"/>
      <c r="F229" s="39">
        <f>F201</f>
        <v>185050</v>
      </c>
    </row>
    <row r="230" spans="1:7" ht="14.25" thickTop="1" thickBot="1" x14ac:dyDescent="0.25">
      <c r="A230" s="47" t="s">
        <v>364</v>
      </c>
      <c r="B230" s="48"/>
      <c r="C230" s="49"/>
      <c r="D230" s="40"/>
      <c r="E230" s="40"/>
      <c r="F230" s="40">
        <f>F205</f>
        <v>1394765.77</v>
      </c>
    </row>
    <row r="231" spans="1:7" thickBot="1" x14ac:dyDescent="0.25">
      <c r="A231" s="50" t="s">
        <v>365</v>
      </c>
      <c r="B231" s="51"/>
      <c r="C231" s="52"/>
      <c r="D231" s="30"/>
      <c r="E231" s="30"/>
      <c r="F231" s="39">
        <f>F207</f>
        <v>1631875.9509000001</v>
      </c>
    </row>
    <row r="232" spans="1:7" thickBot="1" x14ac:dyDescent="0.25">
      <c r="A232" s="41"/>
      <c r="B232" s="41"/>
      <c r="C232" s="41"/>
      <c r="D232" s="41"/>
      <c r="E232" s="42"/>
      <c r="F232" s="42"/>
      <c r="G232" s="14"/>
    </row>
    <row r="233" spans="1:7" thickBot="1" x14ac:dyDescent="0.25">
      <c r="A233" s="43" t="s">
        <v>366</v>
      </c>
      <c r="B233" s="53"/>
      <c r="C233" s="53"/>
      <c r="D233" s="53"/>
      <c r="E233" s="53"/>
      <c r="F233" s="53"/>
    </row>
    <row r="234" spans="1:7" thickBot="1" x14ac:dyDescent="0.25">
      <c r="A234" s="41"/>
      <c r="B234" s="41"/>
      <c r="C234" s="41"/>
      <c r="D234" s="41"/>
      <c r="E234" s="42"/>
      <c r="F234" s="42"/>
      <c r="G234" s="14"/>
    </row>
    <row r="235" spans="1:7" thickBot="1" x14ac:dyDescent="0.25">
      <c r="A235" s="41"/>
      <c r="B235" s="41"/>
      <c r="C235" s="41"/>
      <c r="D235" s="41"/>
      <c r="E235" s="42"/>
      <c r="F235" s="42"/>
      <c r="G235" s="14"/>
    </row>
    <row r="236" spans="1:7" thickBot="1" x14ac:dyDescent="0.25">
      <c r="A236" s="43" t="s">
        <v>367</v>
      </c>
      <c r="B236" s="54"/>
      <c r="C236" s="54"/>
      <c r="D236" s="54"/>
      <c r="E236" s="54"/>
      <c r="F236" s="54"/>
    </row>
    <row r="237" spans="1:7" thickBot="1" x14ac:dyDescent="0.25">
      <c r="A237" s="41"/>
      <c r="B237" s="41"/>
      <c r="C237" s="41"/>
      <c r="D237" s="41"/>
      <c r="E237" s="42"/>
      <c r="F237" s="42"/>
      <c r="G237" s="14"/>
    </row>
    <row r="238" spans="1:7" thickBot="1" x14ac:dyDescent="0.25">
      <c r="A238" s="43" t="s">
        <v>368</v>
      </c>
      <c r="B238" s="55"/>
      <c r="C238" s="55"/>
      <c r="D238" s="55"/>
      <c r="E238" s="55"/>
      <c r="F238" s="55"/>
    </row>
  </sheetData>
  <sheetProtection algorithmName="SHA-512" hashValue="7sN46bJIWhsf8H+RNu1/DNOnQwn5Z8gNGTWSQ9KUe38EQ38tm0QnlzD6V/t1QJPC438abHS/x64Q04zJ5xifKQ==" saltValue="6Q6F86bixPv1F8uwYFRJow==" spinCount="100000" sheet="1" objects="1" scenarios="1" selectLockedCells="1"/>
  <mergeCells count="30">
    <mergeCell ref="A210:C210"/>
    <mergeCell ref="C1:F1"/>
    <mergeCell ref="A2:F2"/>
    <mergeCell ref="A202:F202"/>
    <mergeCell ref="A206:D206"/>
    <mergeCell ref="A207:E207"/>
    <mergeCell ref="A222:C222"/>
    <mergeCell ref="A211:C211"/>
    <mergeCell ref="A212:C212"/>
    <mergeCell ref="A213:C213"/>
    <mergeCell ref="A214:C214"/>
    <mergeCell ref="A215:C215"/>
    <mergeCell ref="A216:C216"/>
    <mergeCell ref="A217:C217"/>
    <mergeCell ref="A218:C218"/>
    <mergeCell ref="A219:C219"/>
    <mergeCell ref="A220:C220"/>
    <mergeCell ref="A221:C221"/>
    <mergeCell ref="B238:F238"/>
    <mergeCell ref="A223:C223"/>
    <mergeCell ref="A224:C224"/>
    <mergeCell ref="A225:C225"/>
    <mergeCell ref="A226:C226"/>
    <mergeCell ref="A227:C227"/>
    <mergeCell ref="A228:C228"/>
    <mergeCell ref="A229:C229"/>
    <mergeCell ref="A230:C230"/>
    <mergeCell ref="A231:C231"/>
    <mergeCell ref="B233:F233"/>
    <mergeCell ref="B236:F236"/>
  </mergeCells>
  <pageMargins left="0.75" right="0.75" top="0.24" bottom="0.94" header="0.16" footer="0.16"/>
  <pageSetup paperSize="9" scale="56" fitToHeight="0" orientation="portrait" horizontalDpi="4294967293" verticalDpi="4294967293" r:id="rId1"/>
  <headerFooter>
    <oddFooter>&amp;Cדף &amp;P  מתוך &amp;N&amp;Rחתימה:
           ----------------------------------</oddFooter>
  </headerFooter>
  <rowBreaks count="1" manualBreakCount="1">
    <brk id="369" max="5" man="1"/>
  </rowBreaks>
  <colBreaks count="1" manualBreakCount="1">
    <brk id="4" max="2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3</vt:i4>
      </vt:variant>
    </vt:vector>
  </HeadingPairs>
  <TitlesOfParts>
    <vt:vector size="4" baseType="lpstr">
      <vt:lpstr>report_sources_19.12.2008_12-05</vt:lpstr>
      <vt:lpstr>tab</vt:lpstr>
      <vt:lpstr>'report_sources_19.12.2008_12-05'!WPrint_Area_W</vt:lpstr>
      <vt:lpstr>'report_sources_19.12.2008_12-05'!WPrint_TitlesW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Document</dc:title>
  <dc:creator>Osnat Nachmias</dc:creator>
  <cp:lastModifiedBy>Osnat Nachmias</cp:lastModifiedBy>
  <cp:lastPrinted>2022-09-29T06:43:49Z</cp:lastPrinted>
  <dcterms:created xsi:type="dcterms:W3CDTF">2008-12-19T10:08:48Z</dcterms:created>
  <dcterms:modified xsi:type="dcterms:W3CDTF">2022-09-29T06:47:46Z</dcterms:modified>
</cp:coreProperties>
</file>